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W:\Oddělení přípravy staveb\45 - DEMOLICE\DEMOLICE OBJEKTŮ OŘ OVA 2024 - 1. etapa 2024\Rozpočet\"/>
    </mc:Choice>
  </mc:AlternateContent>
  <bookViews>
    <workbookView xWindow="0" yWindow="0" windowWidth="0" windowHeight="0"/>
  </bookViews>
  <sheets>
    <sheet name="Rekapitulace stavby" sheetId="1" r:id="rId1"/>
    <sheet name="SO 01 _1 - provozní budova" sheetId="2" r:id="rId2"/>
    <sheet name="SO 01_2 - VRN" sheetId="3" r:id="rId3"/>
    <sheet name="SO 02_1 - st 1" sheetId="4" r:id="rId4"/>
    <sheet name="SO 02_2 - VRN" sheetId="5" r:id="rId5"/>
    <sheet name="SO 03_1 - stavědlový domek" sheetId="6" r:id="rId6"/>
    <sheet name="SO 03_2 - VRN" sheetId="7" r:id="rId7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'SO 01 _1 - provozní budova'!$C$125:$K$233</definedName>
    <definedName name="_xlnm.Print_Area" localSheetId="1">'SO 01 _1 - provozní budova'!$C$4:$J$76,'SO 01 _1 - provozní budova'!$C$82:$J$105,'SO 01 _1 - provozní budova'!$C$111:$K$233</definedName>
    <definedName name="_xlnm.Print_Titles" localSheetId="1">'SO 01 _1 - provozní budova'!$125:$125</definedName>
    <definedName name="_xlnm._FilterDatabase" localSheetId="2" hidden="1">'SO 01_2 - VRN'!$C$123:$K$134</definedName>
    <definedName name="_xlnm.Print_Area" localSheetId="2">'SO 01_2 - VRN'!$C$4:$J$76,'SO 01_2 - VRN'!$C$82:$J$103,'SO 01_2 - VRN'!$C$109:$K$134</definedName>
    <definedName name="_xlnm.Print_Titles" localSheetId="2">'SO 01_2 - VRN'!$123:$123</definedName>
    <definedName name="_xlnm._FilterDatabase" localSheetId="3" hidden="1">'SO 02_1 - st 1'!$C$124:$K$203</definedName>
    <definedName name="_xlnm.Print_Area" localSheetId="3">'SO 02_1 - st 1'!$C$4:$J$76,'SO 02_1 - st 1'!$C$82:$J$104,'SO 02_1 - st 1'!$C$110:$K$203</definedName>
    <definedName name="_xlnm.Print_Titles" localSheetId="3">'SO 02_1 - st 1'!$124:$124</definedName>
    <definedName name="_xlnm._FilterDatabase" localSheetId="4" hidden="1">'SO 02_2 - VRN'!$C$123:$K$134</definedName>
    <definedName name="_xlnm.Print_Area" localSheetId="4">'SO 02_2 - VRN'!$C$4:$J$76,'SO 02_2 - VRN'!$C$82:$J$103,'SO 02_2 - VRN'!$C$109:$K$134</definedName>
    <definedName name="_xlnm.Print_Titles" localSheetId="4">'SO 02_2 - VRN'!$123:$123</definedName>
    <definedName name="_xlnm._FilterDatabase" localSheetId="5" hidden="1">'SO 03_1 - stavědlový domek'!$C$124:$K$183</definedName>
    <definedName name="_xlnm.Print_Area" localSheetId="5">'SO 03_1 - stavědlový domek'!$C$4:$J$76,'SO 03_1 - stavědlový domek'!$C$82:$J$104,'SO 03_1 - stavědlový domek'!$C$110:$K$183</definedName>
    <definedName name="_xlnm.Print_Titles" localSheetId="5">'SO 03_1 - stavědlový domek'!$124:$124</definedName>
    <definedName name="_xlnm._FilterDatabase" localSheetId="6" hidden="1">'SO 03_2 - VRN'!$C$122:$K$132</definedName>
    <definedName name="_xlnm.Print_Area" localSheetId="6">'SO 03_2 - VRN'!$C$4:$J$76,'SO 03_2 - VRN'!$C$82:$J$102,'SO 03_2 - VRN'!$C$108:$K$132</definedName>
    <definedName name="_xlnm.Print_Titles" localSheetId="6">'SO 03_2 - VRN'!$122:$122</definedName>
  </definedNames>
  <calcPr/>
</workbook>
</file>

<file path=xl/calcChain.xml><?xml version="1.0" encoding="utf-8"?>
<calcChain xmlns="http://schemas.openxmlformats.org/spreadsheetml/2006/main">
  <c i="7" l="1" r="J39"/>
  <c r="J38"/>
  <c i="1" r="AY103"/>
  <c i="7" r="J37"/>
  <c i="1" r="AX103"/>
  <c i="7" r="BI131"/>
  <c r="BH131"/>
  <c r="BG131"/>
  <c r="BF131"/>
  <c r="T131"/>
  <c r="T130"/>
  <c r="R131"/>
  <c r="R130"/>
  <c r="P131"/>
  <c r="P130"/>
  <c r="BI128"/>
  <c r="BH128"/>
  <c r="BG128"/>
  <c r="BF128"/>
  <c r="T128"/>
  <c r="R128"/>
  <c r="P128"/>
  <c r="BI126"/>
  <c r="BH126"/>
  <c r="BG126"/>
  <c r="BF126"/>
  <c r="T126"/>
  <c r="R126"/>
  <c r="P126"/>
  <c r="J120"/>
  <c r="J119"/>
  <c r="F119"/>
  <c r="F117"/>
  <c r="E115"/>
  <c r="J94"/>
  <c r="J93"/>
  <c r="F93"/>
  <c r="F91"/>
  <c r="E89"/>
  <c r="J20"/>
  <c r="E20"/>
  <c r="F120"/>
  <c r="J19"/>
  <c r="J14"/>
  <c r="J117"/>
  <c r="E7"/>
  <c r="E111"/>
  <c i="6" r="J39"/>
  <c r="J38"/>
  <c i="1" r="AY102"/>
  <c i="6" r="J37"/>
  <c i="1" r="AX102"/>
  <c i="6" r="BI182"/>
  <c r="BH182"/>
  <c r="BG182"/>
  <c r="BF182"/>
  <c r="T182"/>
  <c r="T181"/>
  <c r="R182"/>
  <c r="R181"/>
  <c r="P182"/>
  <c r="P181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6"/>
  <c r="BH146"/>
  <c r="BG146"/>
  <c r="BF146"/>
  <c r="T146"/>
  <c r="R146"/>
  <c r="P146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J122"/>
  <c r="J121"/>
  <c r="F121"/>
  <c r="F119"/>
  <c r="E117"/>
  <c r="J94"/>
  <c r="J93"/>
  <c r="F93"/>
  <c r="F91"/>
  <c r="E89"/>
  <c r="J20"/>
  <c r="E20"/>
  <c r="F122"/>
  <c r="J19"/>
  <c r="J14"/>
  <c r="J119"/>
  <c r="E7"/>
  <c r="E113"/>
  <c i="5" r="J39"/>
  <c r="J38"/>
  <c i="1" r="AY100"/>
  <c i="5" r="J37"/>
  <c i="1" r="AX100"/>
  <c i="5" r="BI133"/>
  <c r="BH133"/>
  <c r="BG133"/>
  <c r="BF133"/>
  <c r="T133"/>
  <c r="T132"/>
  <c r="R133"/>
  <c r="R132"/>
  <c r="P133"/>
  <c r="P132"/>
  <c r="BI130"/>
  <c r="BH130"/>
  <c r="BG130"/>
  <c r="BF130"/>
  <c r="T130"/>
  <c r="T129"/>
  <c r="R130"/>
  <c r="R129"/>
  <c r="P130"/>
  <c r="P129"/>
  <c r="BI127"/>
  <c r="BH127"/>
  <c r="BG127"/>
  <c r="BF127"/>
  <c r="T127"/>
  <c r="T126"/>
  <c r="T125"/>
  <c r="T124"/>
  <c r="R127"/>
  <c r="R126"/>
  <c r="R125"/>
  <c r="R124"/>
  <c r="P127"/>
  <c r="P126"/>
  <c r="F118"/>
  <c r="E116"/>
  <c r="F91"/>
  <c r="E89"/>
  <c r="J26"/>
  <c r="E26"/>
  <c r="J94"/>
  <c r="J25"/>
  <c r="J23"/>
  <c r="E23"/>
  <c r="J120"/>
  <c r="J22"/>
  <c r="J20"/>
  <c r="E20"/>
  <c r="F121"/>
  <c r="J19"/>
  <c r="J17"/>
  <c r="E17"/>
  <c r="F93"/>
  <c r="J16"/>
  <c r="J14"/>
  <c r="J118"/>
  <c r="E7"/>
  <c r="E85"/>
  <c i="4" r="J39"/>
  <c r="J38"/>
  <c i="1" r="AY99"/>
  <c i="4" r="J37"/>
  <c i="1" r="AX99"/>
  <c i="4" r="BI202"/>
  <c r="BH202"/>
  <c r="BG202"/>
  <c r="BF202"/>
  <c r="T202"/>
  <c r="R202"/>
  <c r="P202"/>
  <c r="BI200"/>
  <c r="BH200"/>
  <c r="BG200"/>
  <c r="BF200"/>
  <c r="T200"/>
  <c r="R200"/>
  <c r="P200"/>
  <c r="BI196"/>
  <c r="BH196"/>
  <c r="BG196"/>
  <c r="BF196"/>
  <c r="T196"/>
  <c r="R196"/>
  <c r="P196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4"/>
  <c r="BH164"/>
  <c r="BG164"/>
  <c r="BF164"/>
  <c r="T164"/>
  <c r="R164"/>
  <c r="P164"/>
  <c r="BI160"/>
  <c r="BH160"/>
  <c r="BG160"/>
  <c r="BF160"/>
  <c r="T160"/>
  <c r="R160"/>
  <c r="P160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28"/>
  <c r="BH128"/>
  <c r="BG128"/>
  <c r="BF128"/>
  <c r="T128"/>
  <c r="R128"/>
  <c r="P128"/>
  <c r="F119"/>
  <c r="E117"/>
  <c r="F91"/>
  <c r="E89"/>
  <c r="J26"/>
  <c r="E26"/>
  <c r="J122"/>
  <c r="J25"/>
  <c r="J23"/>
  <c r="E23"/>
  <c r="J93"/>
  <c r="J22"/>
  <c r="J20"/>
  <c r="E20"/>
  <c r="F94"/>
  <c r="J19"/>
  <c r="J17"/>
  <c r="E17"/>
  <c r="F121"/>
  <c r="J16"/>
  <c r="J14"/>
  <c r="J119"/>
  <c r="E7"/>
  <c r="E113"/>
  <c i="3" r="J39"/>
  <c r="J38"/>
  <c i="1" r="AY97"/>
  <c i="3" r="J37"/>
  <c i="1" r="AX97"/>
  <c i="3" r="BI133"/>
  <c r="BH133"/>
  <c r="BG133"/>
  <c r="BF133"/>
  <c r="T133"/>
  <c r="T132"/>
  <c r="R133"/>
  <c r="R132"/>
  <c r="P133"/>
  <c r="P132"/>
  <c r="BI130"/>
  <c r="BH130"/>
  <c r="BG130"/>
  <c r="BF130"/>
  <c r="T130"/>
  <c r="T129"/>
  <c r="R130"/>
  <c r="R129"/>
  <c r="P130"/>
  <c r="P129"/>
  <c r="BI127"/>
  <c r="BH127"/>
  <c r="BG127"/>
  <c r="BF127"/>
  <c r="T127"/>
  <c r="T126"/>
  <c r="T125"/>
  <c r="T124"/>
  <c r="R127"/>
  <c r="R126"/>
  <c r="R125"/>
  <c r="R124"/>
  <c r="P127"/>
  <c r="P126"/>
  <c r="P125"/>
  <c r="P124"/>
  <c i="1" r="AU97"/>
  <c i="3" r="F118"/>
  <c r="E116"/>
  <c r="F91"/>
  <c r="E89"/>
  <c r="J26"/>
  <c r="E26"/>
  <c r="J94"/>
  <c r="J25"/>
  <c r="J23"/>
  <c r="E23"/>
  <c r="J93"/>
  <c r="J22"/>
  <c r="J20"/>
  <c r="E20"/>
  <c r="F121"/>
  <c r="J19"/>
  <c r="J17"/>
  <c r="E17"/>
  <c r="F120"/>
  <c r="J16"/>
  <c r="J14"/>
  <c r="J118"/>
  <c r="E7"/>
  <c r="E85"/>
  <c i="2" r="J39"/>
  <c r="J38"/>
  <c i="1" r="AY96"/>
  <c i="2" r="J37"/>
  <c i="1" r="AX96"/>
  <c i="2"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1"/>
  <c r="BH221"/>
  <c r="BG221"/>
  <c r="BF221"/>
  <c r="T221"/>
  <c r="R221"/>
  <c r="P221"/>
  <c r="BI217"/>
  <c r="BH217"/>
  <c r="BG217"/>
  <c r="BF217"/>
  <c r="T217"/>
  <c r="R217"/>
  <c r="P217"/>
  <c r="BI214"/>
  <c r="BH214"/>
  <c r="BG214"/>
  <c r="BF214"/>
  <c r="T214"/>
  <c r="R214"/>
  <c r="P214"/>
  <c r="BI206"/>
  <c r="BH206"/>
  <c r="BG206"/>
  <c r="BF206"/>
  <c r="T206"/>
  <c r="R206"/>
  <c r="P206"/>
  <c r="BI201"/>
  <c r="BH201"/>
  <c r="BG201"/>
  <c r="BF201"/>
  <c r="T201"/>
  <c r="R201"/>
  <c r="P201"/>
  <c r="BI198"/>
  <c r="BH198"/>
  <c r="BG198"/>
  <c r="BF198"/>
  <c r="T198"/>
  <c r="T197"/>
  <c r="R198"/>
  <c r="R197"/>
  <c r="P198"/>
  <c r="P197"/>
  <c r="BI195"/>
  <c r="BH195"/>
  <c r="BG195"/>
  <c r="BF195"/>
  <c r="T195"/>
  <c r="R195"/>
  <c r="P195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76"/>
  <c r="BH176"/>
  <c r="BG176"/>
  <c r="BF176"/>
  <c r="T176"/>
  <c r="R176"/>
  <c r="P176"/>
  <c r="BI168"/>
  <c r="BH168"/>
  <c r="BG168"/>
  <c r="BF168"/>
  <c r="T168"/>
  <c r="T167"/>
  <c r="R168"/>
  <c r="R167"/>
  <c r="P168"/>
  <c r="P167"/>
  <c r="BI164"/>
  <c r="BH164"/>
  <c r="BG164"/>
  <c r="BF164"/>
  <c r="T164"/>
  <c r="R164"/>
  <c r="P164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0"/>
  <c r="BH150"/>
  <c r="BG150"/>
  <c r="BF150"/>
  <c r="T150"/>
  <c r="R150"/>
  <c r="P150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F120"/>
  <c r="E118"/>
  <c r="F91"/>
  <c r="E89"/>
  <c r="J26"/>
  <c r="E26"/>
  <c r="J123"/>
  <c r="J25"/>
  <c r="J23"/>
  <c r="E23"/>
  <c r="J93"/>
  <c r="J22"/>
  <c r="J20"/>
  <c r="E20"/>
  <c r="F123"/>
  <c r="J19"/>
  <c r="J17"/>
  <c r="E17"/>
  <c r="F122"/>
  <c r="J16"/>
  <c r="J14"/>
  <c r="J120"/>
  <c r="E7"/>
  <c r="E114"/>
  <c i="1" r="L90"/>
  <c r="AM90"/>
  <c r="AM89"/>
  <c r="L89"/>
  <c r="AM87"/>
  <c r="L87"/>
  <c r="L85"/>
  <c r="L84"/>
  <c i="2" r="J228"/>
  <c r="BK214"/>
  <c r="BK156"/>
  <c r="BK195"/>
  <c r="BK164"/>
  <c i="1" r="AS95"/>
  <c i="4" r="BK196"/>
  <c r="J196"/>
  <c r="BK187"/>
  <c i="5" r="BK133"/>
  <c i="6" r="J166"/>
  <c r="BK152"/>
  <c r="J131"/>
  <c r="BK164"/>
  <c i="2" r="BK221"/>
  <c r="J159"/>
  <c r="J184"/>
  <c r="BK159"/>
  <c r="BK201"/>
  <c r="BK144"/>
  <c r="BK232"/>
  <c r="J214"/>
  <c r="J164"/>
  <c r="BK131"/>
  <c r="BK168"/>
  <c i="1" r="AS101"/>
  <c i="4" r="J191"/>
  <c r="J183"/>
  <c r="BK191"/>
  <c r="J128"/>
  <c i="6" r="BK176"/>
  <c r="J139"/>
  <c r="BK173"/>
  <c r="J158"/>
  <c i="2" r="BK188"/>
  <c r="J133"/>
  <c r="J148"/>
  <c i="4" r="J142"/>
  <c r="BK167"/>
  <c r="BK128"/>
  <c r="J167"/>
  <c r="J164"/>
  <c i="5" r="J133"/>
  <c i="6" r="J176"/>
  <c r="BK146"/>
  <c r="J182"/>
  <c r="BK162"/>
  <c i="7" r="J128"/>
  <c i="2" r="J217"/>
  <c r="BK148"/>
  <c r="J186"/>
  <c r="BK133"/>
  <c i="3" r="J133"/>
  <c i="4" r="BK144"/>
  <c r="J187"/>
  <c r="J136"/>
  <c r="J179"/>
  <c i="5" r="J127"/>
  <c i="6" r="J152"/>
  <c r="BK134"/>
  <c r="J164"/>
  <c r="J137"/>
  <c i="7" r="BK128"/>
  <c i="2" r="J190"/>
  <c r="J156"/>
  <c i="3" r="BK127"/>
  <c i="4" r="BK133"/>
  <c r="BK160"/>
  <c r="J175"/>
  <c r="BK200"/>
  <c i="5" r="BK127"/>
  <c i="6" r="BK142"/>
  <c r="BK171"/>
  <c r="BK158"/>
  <c i="7" r="BK131"/>
  <c i="2" r="J226"/>
  <c r="J168"/>
  <c r="BK198"/>
  <c r="J150"/>
  <c i="3" r="BK133"/>
  <c i="4" r="BK164"/>
  <c r="J202"/>
  <c r="BK152"/>
  <c r="BK171"/>
  <c i="5" r="J130"/>
  <c i="6" r="J146"/>
  <c r="J173"/>
  <c r="J128"/>
  <c i="2" r="BK228"/>
  <c r="J201"/>
  <c r="J176"/>
  <c i="1" r="AS98"/>
  <c i="2" r="BK140"/>
  <c i="3" r="J127"/>
  <c i="4" r="J147"/>
  <c r="BK179"/>
  <c r="J133"/>
  <c r="BK155"/>
  <c r="J152"/>
  <c i="5" r="BK130"/>
  <c i="6" r="BK137"/>
  <c r="J142"/>
  <c r="J179"/>
  <c r="BK131"/>
  <c r="BK166"/>
  <c r="J169"/>
  <c i="2" r="J232"/>
  <c r="J221"/>
  <c r="J206"/>
  <c r="BK186"/>
  <c r="BK129"/>
  <c r="J188"/>
  <c i="3" r="BK130"/>
  <c i="4" r="J150"/>
  <c r="BK138"/>
  <c r="BK147"/>
  <c i="2" r="BK230"/>
  <c r="BK206"/>
  <c r="BK184"/>
  <c r="J140"/>
  <c r="J129"/>
  <c i="4" r="BK183"/>
  <c r="J160"/>
  <c r="BK202"/>
  <c r="J144"/>
  <c i="6" r="BK169"/>
  <c r="BK179"/>
  <c r="J155"/>
  <c r="J171"/>
  <c r="J162"/>
  <c i="7" r="J131"/>
  <c i="2" r="J230"/>
  <c r="BK217"/>
  <c r="J198"/>
  <c r="J154"/>
  <c r="J144"/>
  <c r="BK176"/>
  <c r="J131"/>
  <c i="4" r="BK175"/>
  <c r="BK136"/>
  <c r="BK142"/>
  <c r="BK150"/>
  <c i="6" r="BK155"/>
  <c r="BK139"/>
  <c i="7" r="J126"/>
  <c i="2" r="BK226"/>
  <c r="J195"/>
  <c r="BK150"/>
  <c r="BK190"/>
  <c r="BK154"/>
  <c i="3" r="J130"/>
  <c i="4" r="J171"/>
  <c r="J155"/>
  <c r="J200"/>
  <c r="J138"/>
  <c i="6" r="BK128"/>
  <c r="BK182"/>
  <c r="J134"/>
  <c i="7" r="BK126"/>
  <c i="4" l="1" r="T127"/>
  <c r="T126"/>
  <c r="T125"/>
  <c i="5" r="P125"/>
  <c r="P124"/>
  <c i="1" r="AU100"/>
  <c i="2" r="R128"/>
  <c r="BK200"/>
  <c r="J200"/>
  <c r="J103"/>
  <c r="BK216"/>
  <c r="J216"/>
  <c r="J104"/>
  <c i="4" r="P149"/>
  <c r="P127"/>
  <c r="P126"/>
  <c r="P125"/>
  <c i="1" r="AU99"/>
  <c i="4" r="BK154"/>
  <c r="J154"/>
  <c r="J102"/>
  <c r="R154"/>
  <c r="P166"/>
  <c i="2" r="T128"/>
  <c r="T200"/>
  <c r="T216"/>
  <c r="P128"/>
  <c r="R200"/>
  <c r="R216"/>
  <c i="4" r="BK149"/>
  <c r="J149"/>
  <c r="J101"/>
  <c r="T149"/>
  <c r="P154"/>
  <c r="T154"/>
  <c r="R166"/>
  <c i="2" r="BK128"/>
  <c r="J128"/>
  <c r="J100"/>
  <c r="P200"/>
  <c r="P216"/>
  <c i="4" r="R149"/>
  <c r="R127"/>
  <c r="R126"/>
  <c r="R125"/>
  <c r="BK166"/>
  <c r="J166"/>
  <c r="J103"/>
  <c r="T166"/>
  <c i="6" r="R127"/>
  <c r="P145"/>
  <c r="BK161"/>
  <c r="J161"/>
  <c r="J102"/>
  <c r="R161"/>
  <c r="BK127"/>
  <c r="J127"/>
  <c r="J100"/>
  <c r="T127"/>
  <c r="T126"/>
  <c r="T125"/>
  <c r="T145"/>
  <c r="T161"/>
  <c i="7" r="BK125"/>
  <c i="6" r="P127"/>
  <c r="BK145"/>
  <c r="J145"/>
  <c r="J101"/>
  <c r="R145"/>
  <c r="P161"/>
  <c i="7" r="P125"/>
  <c r="P124"/>
  <c r="P123"/>
  <c i="1" r="AU103"/>
  <c i="7" r="R125"/>
  <c r="R124"/>
  <c r="R123"/>
  <c r="T125"/>
  <c r="T124"/>
  <c r="T123"/>
  <c i="2" r="BK197"/>
  <c r="J197"/>
  <c r="J102"/>
  <c i="3" r="BK126"/>
  <c i="5" r="BK129"/>
  <c r="J129"/>
  <c r="J101"/>
  <c i="2" r="BK167"/>
  <c r="J167"/>
  <c r="J101"/>
  <c i="5" r="BK132"/>
  <c r="J132"/>
  <c r="J102"/>
  <c i="3" r="BK129"/>
  <c r="J129"/>
  <c r="J101"/>
  <c r="BK132"/>
  <c r="J132"/>
  <c r="J102"/>
  <c i="4" r="BK127"/>
  <c r="J127"/>
  <c r="J100"/>
  <c i="5" r="BK126"/>
  <c r="J126"/>
  <c r="J100"/>
  <c i="6" r="BK181"/>
  <c r="J181"/>
  <c r="J103"/>
  <c i="7" r="BK130"/>
  <c r="J130"/>
  <c r="J101"/>
  <c i="6" r="BK126"/>
  <c r="BK125"/>
  <c r="J125"/>
  <c r="J98"/>
  <c i="7" r="E85"/>
  <c r="BE126"/>
  <c r="J91"/>
  <c r="F94"/>
  <c r="BE128"/>
  <c r="BE131"/>
  <c i="6" r="J91"/>
  <c r="F94"/>
  <c r="BE137"/>
  <c r="BE162"/>
  <c r="BE128"/>
  <c r="BE131"/>
  <c r="BE134"/>
  <c r="BE139"/>
  <c r="BE164"/>
  <c r="BE146"/>
  <c r="BE176"/>
  <c r="BE182"/>
  <c r="BE166"/>
  <c r="BE173"/>
  <c r="E85"/>
  <c r="BE142"/>
  <c r="BE155"/>
  <c i="5" r="BK125"/>
  <c r="BK124"/>
  <c r="J124"/>
  <c i="6" r="BE179"/>
  <c r="BE171"/>
  <c r="BE152"/>
  <c r="BE158"/>
  <c r="BE169"/>
  <c i="5" r="J91"/>
  <c r="F94"/>
  <c r="E112"/>
  <c r="J93"/>
  <c r="F120"/>
  <c r="J121"/>
  <c r="BE127"/>
  <c r="BE133"/>
  <c r="BE130"/>
  <c i="4" r="BE138"/>
  <c r="J91"/>
  <c r="F122"/>
  <c r="BE142"/>
  <c r="BE147"/>
  <c r="J121"/>
  <c r="BE187"/>
  <c r="BE160"/>
  <c r="BE152"/>
  <c r="BE164"/>
  <c r="BE171"/>
  <c r="BE200"/>
  <c r="BE133"/>
  <c r="BE144"/>
  <c r="BE196"/>
  <c r="BE202"/>
  <c r="F93"/>
  <c r="BE136"/>
  <c r="J94"/>
  <c r="BE128"/>
  <c r="BE150"/>
  <c r="BE179"/>
  <c r="BE155"/>
  <c r="BE167"/>
  <c r="BE183"/>
  <c i="3" r="J126"/>
  <c r="J100"/>
  <c i="4" r="E85"/>
  <c r="BE175"/>
  <c r="BE191"/>
  <c i="3" r="F94"/>
  <c r="J91"/>
  <c r="BE127"/>
  <c r="E112"/>
  <c r="J120"/>
  <c r="BE130"/>
  <c r="J121"/>
  <c r="F93"/>
  <c r="BE133"/>
  <c i="2" r="F94"/>
  <c r="J122"/>
  <c r="BE232"/>
  <c r="J91"/>
  <c r="J94"/>
  <c r="BE129"/>
  <c r="BE133"/>
  <c r="BE148"/>
  <c r="BE156"/>
  <c r="BE164"/>
  <c r="BE168"/>
  <c r="BE188"/>
  <c r="E85"/>
  <c r="F93"/>
  <c r="BE184"/>
  <c r="BE186"/>
  <c r="BE230"/>
  <c r="BE131"/>
  <c r="BE140"/>
  <c r="BE144"/>
  <c r="BE150"/>
  <c r="BE154"/>
  <c r="BE159"/>
  <c r="BE176"/>
  <c r="BE190"/>
  <c r="BE195"/>
  <c r="BE198"/>
  <c r="BE201"/>
  <c r="BE206"/>
  <c r="BE214"/>
  <c r="BE217"/>
  <c r="BE221"/>
  <c r="BE226"/>
  <c r="BE228"/>
  <c i="6" r="F39"/>
  <c i="1" r="BD102"/>
  <c i="3" r="F39"/>
  <c i="1" r="BD97"/>
  <c i="5" r="F37"/>
  <c i="1" r="BB100"/>
  <c i="6" r="F37"/>
  <c i="1" r="BB102"/>
  <c i="5" r="F36"/>
  <c i="1" r="BA100"/>
  <c i="6" r="J36"/>
  <c i="1" r="AW102"/>
  <c i="2" r="F36"/>
  <c i="1" r="BA96"/>
  <c i="7" r="F36"/>
  <c i="1" r="BA103"/>
  <c i="2" r="F37"/>
  <c i="1" r="BB96"/>
  <c i="7" r="F37"/>
  <c i="1" r="BB103"/>
  <c i="3" r="J36"/>
  <c i="1" r="AW97"/>
  <c i="5" r="J36"/>
  <c i="1" r="AW100"/>
  <c i="5" r="F39"/>
  <c i="1" r="BD100"/>
  <c i="5" r="J32"/>
  <c i="6" r="F36"/>
  <c i="1" r="BA102"/>
  <c i="2" r="J36"/>
  <c i="1" r="AW96"/>
  <c r="AS94"/>
  <c i="4" r="F37"/>
  <c i="1" r="BB99"/>
  <c i="7" r="F38"/>
  <c i="1" r="BC103"/>
  <c i="4" r="F36"/>
  <c i="1" r="BA99"/>
  <c i="7" r="J36"/>
  <c i="1" r="AW103"/>
  <c i="3" r="F36"/>
  <c i="1" r="BA97"/>
  <c i="4" r="J36"/>
  <c i="1" r="AW99"/>
  <c i="7" r="F39"/>
  <c i="1" r="BD103"/>
  <c i="5" r="F38"/>
  <c i="1" r="BC100"/>
  <c i="6" r="F38"/>
  <c i="1" r="BC102"/>
  <c i="3" r="F38"/>
  <c i="1" r="BC97"/>
  <c i="4" r="F39"/>
  <c i="1" r="BD99"/>
  <c i="3" r="F37"/>
  <c i="1" r="BB97"/>
  <c i="4" r="F38"/>
  <c i="1" r="BC99"/>
  <c i="2" r="F38"/>
  <c i="1" r="BC96"/>
  <c i="2" r="F39"/>
  <c i="1" r="BD96"/>
  <c i="7" l="1" r="BK124"/>
  <c r="J124"/>
  <c r="J99"/>
  <c i="6" r="R126"/>
  <c r="R125"/>
  <c i="3" r="BK125"/>
  <c r="BK124"/>
  <c r="J124"/>
  <c r="J98"/>
  <c i="2" r="P127"/>
  <c r="P126"/>
  <c i="1" r="AU96"/>
  <c i="6" r="P126"/>
  <c r="P125"/>
  <c i="1" r="AU102"/>
  <c i="2" r="T127"/>
  <c r="T126"/>
  <c r="R127"/>
  <c r="R126"/>
  <c r="BK127"/>
  <c r="BK126"/>
  <c r="J126"/>
  <c r="J98"/>
  <c i="4" r="BK126"/>
  <c r="J126"/>
  <c r="J99"/>
  <c i="7" r="J125"/>
  <c r="J100"/>
  <c i="6" r="J126"/>
  <c r="J99"/>
  <c i="1" r="AG100"/>
  <c i="5" r="J98"/>
  <c r="J125"/>
  <c r="J99"/>
  <c i="2" r="J127"/>
  <c r="J99"/>
  <c i="1" r="AU95"/>
  <c i="2" r="F35"/>
  <c i="1" r="AZ96"/>
  <c i="7" r="J35"/>
  <c i="1" r="AV103"/>
  <c r="AT103"/>
  <c r="AU101"/>
  <c r="BB95"/>
  <c r="AX95"/>
  <c i="4" r="F35"/>
  <c i="1" r="AZ99"/>
  <c r="BD95"/>
  <c r="BC98"/>
  <c r="AY98"/>
  <c i="6" r="F35"/>
  <c i="1" r="AZ102"/>
  <c r="BC95"/>
  <c r="BD98"/>
  <c i="6" r="J35"/>
  <c i="1" r="AV102"/>
  <c r="AT102"/>
  <c i="2" r="J35"/>
  <c i="1" r="AV96"/>
  <c r="AT96"/>
  <c r="AU98"/>
  <c i="3" r="J35"/>
  <c i="1" r="AV97"/>
  <c r="AT97"/>
  <c r="BA98"/>
  <c r="AW98"/>
  <c r="BB98"/>
  <c r="AX98"/>
  <c r="BB101"/>
  <c r="AX101"/>
  <c i="7" r="F35"/>
  <c i="1" r="AZ103"/>
  <c i="2" r="J32"/>
  <c i="1" r="AG96"/>
  <c i="4" r="J35"/>
  <c i="1" r="AV99"/>
  <c r="AT99"/>
  <c r="BA95"/>
  <c i="5" r="F35"/>
  <c i="1" r="AZ100"/>
  <c r="BA101"/>
  <c r="AW101"/>
  <c i="3" r="F35"/>
  <c i="1" r="AZ97"/>
  <c i="5" r="J35"/>
  <c i="1" r="AV100"/>
  <c r="AT100"/>
  <c r="AN100"/>
  <c i="6" r="J32"/>
  <c i="1" r="AG102"/>
  <c r="BD101"/>
  <c r="BC101"/>
  <c r="AY101"/>
  <c i="3" l="1" r="J125"/>
  <c r="J99"/>
  <c i="4" r="BK125"/>
  <c r="J125"/>
  <c i="7" r="BK123"/>
  <c r="J123"/>
  <c r="J98"/>
  <c i="1" r="AN102"/>
  <c i="6" r="J41"/>
  <c i="5" r="J41"/>
  <c i="1" r="AN96"/>
  <c i="2" r="J41"/>
  <c i="1" r="AU94"/>
  <c i="3" r="J32"/>
  <c i="1" r="AG97"/>
  <c r="AG95"/>
  <c i="4" r="J32"/>
  <c i="1" r="AG99"/>
  <c r="AG98"/>
  <c r="AZ95"/>
  <c r="AV95"/>
  <c r="BA94"/>
  <c r="W30"/>
  <c r="AZ101"/>
  <c r="AV101"/>
  <c r="AT101"/>
  <c r="AW95"/>
  <c r="BB94"/>
  <c r="W31"/>
  <c r="AZ98"/>
  <c r="AV98"/>
  <c r="AT98"/>
  <c r="AN98"/>
  <c r="AY95"/>
  <c r="BD94"/>
  <c r="W33"/>
  <c r="BC94"/>
  <c r="AY94"/>
  <c i="4" l="1" r="J41"/>
  <c i="3" r="J41"/>
  <c i="4" r="J98"/>
  <c i="1" r="AN97"/>
  <c r="AN99"/>
  <c i="7" r="J32"/>
  <c i="1" r="AG103"/>
  <c r="AW94"/>
  <c r="AK30"/>
  <c r="W32"/>
  <c r="AZ94"/>
  <c r="W29"/>
  <c r="AT95"/>
  <c r="AX94"/>
  <c i="7" l="1" r="J41"/>
  <c i="1" r="AN95"/>
  <c r="AN103"/>
  <c r="AG101"/>
  <c r="AG94"/>
  <c r="AK26"/>
  <c r="AN101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<sst xmlns="http://schemas.openxmlformats.org/spreadsheetml/2006/main">
  <si>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</si>
  <si>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</si>
  <si>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</si>
  <si>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</si>
  <si>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</si>
  <si>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{a7102a19-7938-4f3c-8860-f9c984ac1186}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</si>
  <si>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</si>
  <si>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</si>
  <si>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</si>
  <si>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</si>
  <si>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</si>
  <si>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</si>
  <si>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</si>
  <si>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</si>
  <si>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04_2024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</si>
  <si>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</si>
  <si>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</si>
  <si>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 Demolice objektů v obvodu OŘ OVA 2024 - 1.etapa</t>
  </si>
  <si>
    <t>KSO:</t>
  </si>
  <si>
    <t>CC-CZ:</t>
  </si>
  <si>
    <t>Místo:</t>
  </si>
  <si>
    <t xml:space="preserve"> </t>
  </si>
  <si>
    <t>Datum:</t>
  </si>
  <si>
    <t>23. 2. 2024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</si>
  <si>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</si>
  <si>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</si>
  <si>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</si>
  <si>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</si>
  <si>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</si>
  <si>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</si>
  <si>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</si>
  <si>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</si>
  <si>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</si>
  <si>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</si>
  <si>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</si>
  <si>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</si>
  <si>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</si>
  <si>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</si>
  <si>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</si>
  <si>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</si>
  <si>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</si>
  <si>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</si>
  <si>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</si>
  <si>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</si>
  <si>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</si>
  <si>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</si>
  <si>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</si>
  <si>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</si>
  <si>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</si>
  <si>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</si>
  <si>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</si>
  <si>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</si>
  <si>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</si>
  <si>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</si>
  <si>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</si>
  <si>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</si>
  <si>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</si>
  <si>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</si>
  <si>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</si>
  <si>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</si>
  <si>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</si>
  <si>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</si>
  <si>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</si>
  <si>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</si>
  <si>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</si>
  <si>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</si>
  <si>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</si>
  <si>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</si>
  <si>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</si>
  <si>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</si>
  <si>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</si>
  <si>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</si>
  <si>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</si>
  <si>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</si>
  <si>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</si>
  <si>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</si>
  <si>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</si>
  <si>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01</t>
  </si>
  <si>
    <t>Bojkovice - provozní budova TO č.p.417</t>
  </si>
  <si>
    <t>STA</t>
  </si>
  <si>
    <t>1</t>
  </si>
  <si>
    <t>{fccfed56-d4a3-486f-aef3-2f1f35f2143d}</t>
  </si>
  <si>
    <t>2</t>
  </si>
  <si>
    <t>/</t>
  </si>
  <si>
    <t>SO 01 _1</t>
  </si>
  <si>
    <t>provozní budova</t>
  </si>
  <si>
    <t>Soupis</t>
  </si>
  <si>
    <t>{c65828d0-9072-454a-975b-1339e6abd336}</t>
  </si>
  <si>
    <t>SO 01_2</t>
  </si>
  <si>
    <t>VRN</t>
  </si>
  <si>
    <t>{fd9010ff-c1f6-4838-a265-368759ce0186}</t>
  </si>
  <si>
    <t>SO 02</t>
  </si>
  <si>
    <t>Hranice město - stavědlo 1</t>
  </si>
  <si>
    <t>{89872f27-6d06-4bc9-9e7f-84bf67b37334}</t>
  </si>
  <si>
    <t>SO 02_1</t>
  </si>
  <si>
    <t>st 1</t>
  </si>
  <si>
    <t>{695bb529-7fb0-47a1-b69d-9971ad757428}</t>
  </si>
  <si>
    <t>SO 02_2</t>
  </si>
  <si>
    <t>{d8972a7a-2b1a-4b91-962b-45569c5cf8e2}</t>
  </si>
  <si>
    <t>SO 03</t>
  </si>
  <si>
    <t>Velká Kraš - stavědlový domek</t>
  </si>
  <si>
    <t>{98745216-66c6-4653-8113-90547523adda}</t>
  </si>
  <si>
    <t>SO 03_1</t>
  </si>
  <si>
    <t>stavědlový domek</t>
  </si>
  <si>
    <t>{d4b77961-8082-4895-90e5-14abd590f6b4}</t>
  </si>
  <si>
    <t>SO 03_2</t>
  </si>
  <si>
    <t>{fadd521c-4a07-404e-a12b-2955df6294c6}</t>
  </si>
  <si>
    <t>KRYCÍ LIST SOUPISU PRACÍ</t>
  </si>
  <si>
    <t>Objekt:</t>
  </si>
  <si>
    <t>SO 01 - Bojkovice - provozní budova TO č.p.417</t>
  </si>
  <si>
    <t>Soupis:</t>
  </si>
  <si>
    <t>SO 01 _1 - provozní budova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</si>
  <si>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</si>
  <si>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</si>
  <si>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</si>
  <si>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</si>
  <si>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</si>
  <si>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</si>
  <si>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</si>
  <si>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</si>
  <si>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  998 - Přesun hmot</t>
  </si>
  <si>
    <t xml:space="preserve">    9 - Ostatní konstrukce a práce, bourání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</si>
  <si>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</si>
  <si>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</si>
  <si>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</si>
  <si>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</si>
  <si>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</si>
  <si>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</si>
  <si>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</si>
  <si>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</si>
  <si>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</si>
  <si>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</si>
  <si>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</si>
  <si>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</si>
  <si>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</si>
  <si>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</si>
  <si>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</si>
  <si>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</si>
  <si>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</si>
  <si>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</si>
  <si>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</si>
  <si>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111151101</t>
  </si>
  <si>
    <t>Odstranění travin z celkové plochy do 100 m2 strojně</t>
  </si>
  <si>
    <t>m2</t>
  </si>
  <si>
    <t>CS ÚRS 2024 01</t>
  </si>
  <si>
    <t>4</t>
  </si>
  <si>
    <t>-2067776835</t>
  </si>
  <si>
    <t>PP</t>
  </si>
  <si>
    <t>Odstranění travin a rákosu strojně travin, při celkové ploše do 100 m2</t>
  </si>
  <si>
    <t>111212351</t>
  </si>
  <si>
    <t>Odstranění nevhodných dřevin do 100 m2 výšky nad 1m s odstraněním pařezů v rovině nebo svahu 1:5</t>
  </si>
  <si>
    <t>1069528487</t>
  </si>
  <si>
    <t>Odstranění nevhodných dřevin průměru kmene do 100 mm výšky přes 1 m s odstraněním pařezu do 100 m2 v rovině nebo na svahu do 1:5</t>
  </si>
  <si>
    <t>3</t>
  </si>
  <si>
    <t>174111101</t>
  </si>
  <si>
    <t>Zásyp jam, šachet rýh nebo kolem objektů sypaninou se zhutněním ručně</t>
  </si>
  <si>
    <t>m3</t>
  </si>
  <si>
    <t>1081800494</t>
  </si>
  <si>
    <t>Zásyp sypaninou z jakékoliv horniny ručně s uložením výkopku ve vrstvách se zhutněním jam, šachet, rýh nebo kolem objektů v těchto vykopávkách</t>
  </si>
  <si>
    <t>VV</t>
  </si>
  <si>
    <t>základy</t>
  </si>
  <si>
    <t>18,753</t>
  </si>
  <si>
    <t>žumpa</t>
  </si>
  <si>
    <t>2*3*2</t>
  </si>
  <si>
    <t>Součet</t>
  </si>
  <si>
    <t>M</t>
  </si>
  <si>
    <t>58333674</t>
  </si>
  <si>
    <t>kamenivo těžené hrubé frakce 16/32</t>
  </si>
  <si>
    <t>t</t>
  </si>
  <si>
    <t>8</t>
  </si>
  <si>
    <t>-1949184999</t>
  </si>
  <si>
    <t>30,753*1,6</t>
  </si>
  <si>
    <t>5</t>
  </si>
  <si>
    <t>181111121</t>
  </si>
  <si>
    <t>Plošná úprava terénu do 500 m2 zemina tř 1 až 4 nerovnosti do 150 mm v rovinně a svahu do 1:5</t>
  </si>
  <si>
    <t>66041594</t>
  </si>
  <si>
    <t>Plošná úprava terénu v zemině tř. 1 až 4 s urovnáním povrchu bez doplnění ornice souvislé plochy do 500 m2 při nerovnostech terénu přes 100 do 150 mm v rovině nebo na svahu do 1:5</t>
  </si>
  <si>
    <t>10*20</t>
  </si>
  <si>
    <t>6</t>
  </si>
  <si>
    <t>181351103</t>
  </si>
  <si>
    <t>Rozprostření ornice tl vrstvy do 200 mm pl do 500 m2 v rovině nebo ve svahu do 1:5 strojně</t>
  </si>
  <si>
    <t>907936094</t>
  </si>
  <si>
    <t>Rozprostření a urovnání ornice v rovině nebo ve svahu sklonu do 1:5 strojně při souvislé ploše přes 100 do 500 m2, tl. vrstvy do 200 mm</t>
  </si>
  <si>
    <t>7</t>
  </si>
  <si>
    <t>10364100</t>
  </si>
  <si>
    <t>zemina pro terénní úpravy - tříděná</t>
  </si>
  <si>
    <t>-1626408951</t>
  </si>
  <si>
    <t>150*0,2*1,6</t>
  </si>
  <si>
    <t>181451311</t>
  </si>
  <si>
    <t>Založení trávníku strojně v jedné operaci v rovině</t>
  </si>
  <si>
    <t>-1294735930</t>
  </si>
  <si>
    <t>Založení trávníku strojně výsevem včetně utažení na ploše v rovině nebo na svahu do 1:5</t>
  </si>
  <si>
    <t>9</t>
  </si>
  <si>
    <t>00572410</t>
  </si>
  <si>
    <t>osivo směs travní parková</t>
  </si>
  <si>
    <t>kg</t>
  </si>
  <si>
    <t>1083365934</t>
  </si>
  <si>
    <t>74,9999999999998*0,025 'Přepočtené koeficientem množství</t>
  </si>
  <si>
    <t>10</t>
  </si>
  <si>
    <t>162751117</t>
  </si>
  <si>
    <t>Vodorovné přemístění do 10000 m výkopku/sypaniny z horniny třídy těžitelnosti I, skupiny 1 až 3</t>
  </si>
  <si>
    <t>-1352011461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</si>
  <si>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</si>
  <si>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kamenivo+zemina</t>
  </si>
  <si>
    <t>(49,205+48,0)/1,6</t>
  </si>
  <si>
    <t>11</t>
  </si>
  <si>
    <t>162751119</t>
  </si>
  <si>
    <t>Příplatek k vodorovnému přemístění výkopku/sypaniny z horniny třídy těžitelnosti I skupiny 1 až 3 ZKD 1000 m přes 10000 m</t>
  </si>
  <si>
    <t>1504621335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</si>
  <si>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</si>
  <si>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60,753*25 'Přepočtené koeficientem množství</t>
  </si>
  <si>
    <t>Svislé a kompletní konstrukce</t>
  </si>
  <si>
    <t>131151343</t>
  </si>
  <si>
    <t>Vrtání jamek pro plotové sloupky D do 300 mm - strojně</t>
  </si>
  <si>
    <t>m</t>
  </si>
  <si>
    <t>576756203</t>
  </si>
  <si>
    <t>Vrtání jamek strojně průměru přes 200 do 300 mm</t>
  </si>
  <si>
    <t>doplnění oplocení po demolici prov.budovy TO (po celé délce odstraněné obvodové zdi objektu od sousedního pozemku)</t>
  </si>
  <si>
    <t>plot.sloupky</t>
  </si>
  <si>
    <t>26*0,5</t>
  </si>
  <si>
    <t>vzpěry</t>
  </si>
  <si>
    <t>10*0,5</t>
  </si>
  <si>
    <t>13</t>
  </si>
  <si>
    <t>338171113</t>
  </si>
  <si>
    <t>Osazování sloupků a vzpěr plotových ocelových v do 2,00 m se zabetonováním</t>
  </si>
  <si>
    <t>kus</t>
  </si>
  <si>
    <t>1904121720</t>
  </si>
  <si>
    <t>Montáž sloupků a vzpěr plotových ocelových trubkových nebo profilovaných výšky do 2,00 m se zabetonováním do 0,08 m3 do připravených jamek</t>
  </si>
  <si>
    <t xml:space="preserve">sloupky </t>
  </si>
  <si>
    <t>16</t>
  </si>
  <si>
    <t>14</t>
  </si>
  <si>
    <t>15619210</t>
  </si>
  <si>
    <t>krytka plastová D 38/48mm</t>
  </si>
  <si>
    <t>1369954194</t>
  </si>
  <si>
    <t>15</t>
  </si>
  <si>
    <t>55342255</t>
  </si>
  <si>
    <t>sloupek plotový průběžný Pz a komaxitový 2500/38x1,5mm</t>
  </si>
  <si>
    <t>-275390662</t>
  </si>
  <si>
    <t>55342271</t>
  </si>
  <si>
    <t>vzpěra plotová Pz 1500/38x1,5mm</t>
  </si>
  <si>
    <t>1039163238</t>
  </si>
  <si>
    <t>17</t>
  </si>
  <si>
    <t>348401130</t>
  </si>
  <si>
    <t>Montáž oplocení ze strojového pletiva s napínacími dráty výšky do 2,0 m</t>
  </si>
  <si>
    <t>-1930480931</t>
  </si>
  <si>
    <t>Montáž oplocení z pletiva strojového s napínacími dráty přes 1,6 do 2,0 m</t>
  </si>
  <si>
    <t>32</t>
  </si>
  <si>
    <t>18</t>
  </si>
  <si>
    <t>31324768</t>
  </si>
  <si>
    <t>pletivo drátěné se čtvercovými oky zapletené Pz 50x2x2000mm</t>
  </si>
  <si>
    <t>-621430169</t>
  </si>
  <si>
    <t>998</t>
  </si>
  <si>
    <t>Přesun hmot</t>
  </si>
  <si>
    <t>19</t>
  </si>
  <si>
    <t>998232110</t>
  </si>
  <si>
    <t>Přesun hmot pro oplocení zděné z cihel nebo tvárnic v do 3 m</t>
  </si>
  <si>
    <t>1536324020</t>
  </si>
  <si>
    <t xml:space="preserve">Přesun hmot pro oplocení  se svislou nosnou konstrukcí zděnou z cihel, tvárnic, bloků, popř. kovovou nebo dřevěnou vodorovná dopravní vzdálenost do 50 m, pro oplocení výšky do 3 m</t>
  </si>
  <si>
    <t>Ostatní konstrukce a práce, bourání</t>
  </si>
  <si>
    <t>20</t>
  </si>
  <si>
    <t>961043111</t>
  </si>
  <si>
    <t>Bourání základů z betonu proloženého kamenem</t>
  </si>
  <si>
    <t>-149455087</t>
  </si>
  <si>
    <t xml:space="preserve">Bourání základů z betonu  proloženého kamenem</t>
  </si>
  <si>
    <t>základy PB</t>
  </si>
  <si>
    <t>(5,7*0,5*0,5)+(4,7*0,3*0,5)*3+7,3*0,5*0,5+6,3*0,3*0,5+(15,2*0,5*0,5)*2+(7,45*0,5*0,5)*2 +(7,45*0,3*0,5)</t>
  </si>
  <si>
    <t>962051116</t>
  </si>
  <si>
    <t>Bourání příček ze ŽB tl do 150 mm</t>
  </si>
  <si>
    <t>1586767260</t>
  </si>
  <si>
    <t xml:space="preserve">Bourání příček železobetonových  tloušťky do 150 mm</t>
  </si>
  <si>
    <t>stěny</t>
  </si>
  <si>
    <t>2*2*2+3*2*2</t>
  </si>
  <si>
    <t>strop</t>
  </si>
  <si>
    <t>2*3</t>
  </si>
  <si>
    <t>22</t>
  </si>
  <si>
    <t>981011316</t>
  </si>
  <si>
    <t>Demolice budov zděných na MVC podíl konstrukcí přes 30 do 35 % postupným rozebíráním</t>
  </si>
  <si>
    <t>-1280613296</t>
  </si>
  <si>
    <t>Demolice budov postupným rozebíráním z cihel, kamene, smíšeného nebo hrázděného zdiva, tvárnic na maltu vápennou nebo vápenocementovou s podílem konstrukcí přes 30 do 35 %</t>
  </si>
  <si>
    <t>997</t>
  </si>
  <si>
    <t>Přesun sutě</t>
  </si>
  <si>
    <t>23</t>
  </si>
  <si>
    <t>997006512</t>
  </si>
  <si>
    <t>Vodorovné doprava suti s naložením a složením na skládku do 1 km</t>
  </si>
  <si>
    <t>1057020617</t>
  </si>
  <si>
    <t>Vodorovná doprava suti na skládku s naložením na dopravní prostředek a složením přes 100 m do 1 km</t>
  </si>
  <si>
    <t>387,181+10</t>
  </si>
  <si>
    <t>24</t>
  </si>
  <si>
    <t>997006519</t>
  </si>
  <si>
    <t>Příplatek k vodorovnému přemístění suti na skládku ZKD 1 km přes 1 km</t>
  </si>
  <si>
    <t>1760501167</t>
  </si>
  <si>
    <t>Vodorovná doprava suti na skládku s naložením na dopravní prostředek a složením Příplatek k ceně za každý další i započatý 1 km</t>
  </si>
  <si>
    <t>397,181*25 'Přepočtené koeficientem množství</t>
  </si>
  <si>
    <t>25</t>
  </si>
  <si>
    <t>997013631</t>
  </si>
  <si>
    <t>Poplatek za uložení na skládce (skládkovné) stavebního odpadu směsného kód odpadu 17 09 04</t>
  </si>
  <si>
    <t>1353566941</t>
  </si>
  <si>
    <t>Poplatek za uložení stavebního odpadu na skládce (skládkovné) směsného stavebního a demoličního zatříděného do Katalogu odpadů pod kódem 17 09 04</t>
  </si>
  <si>
    <t>26</t>
  </si>
  <si>
    <t>997013861</t>
  </si>
  <si>
    <t>Poplatek za uložení stavebního odpadu na recyklační skládce (skládkovné) z prostého betonu kód odpadu 17 01 01</t>
  </si>
  <si>
    <t>1844744646</t>
  </si>
  <si>
    <t>Poplatek za uložení stavebního odpadu na recyklační skládce (skládkovné) z prostého betonu zatříděného do Katalogu odpadů pod kódem 17 01 01</t>
  </si>
  <si>
    <t>27</t>
  </si>
  <si>
    <t>997013862</t>
  </si>
  <si>
    <t>Poplatek za uložení stavebního odpadu na recyklační skládce (skládkovné) z armovaného betonu kód odpadu 17 01 01</t>
  </si>
  <si>
    <t>1348613900</t>
  </si>
  <si>
    <t>Poplatek za uložení stavebního odpadu na recyklační skládce (skládkovné) z armovaného betonu zatříděného do Katalogu odpadů pod kódem 17 01 01</t>
  </si>
  <si>
    <t>28</t>
  </si>
  <si>
    <t>997013863</t>
  </si>
  <si>
    <t>Poplatek za uložení stavebního odpadu na recyklační skládce (skládkovné) cihelného kód odpadu 17 01 02</t>
  </si>
  <si>
    <t>1118810469</t>
  </si>
  <si>
    <t>Poplatek za uložení stavebního odpadu na recyklační skládce (skládkovné) cihelného zatříděného do Katalogu odpadů pod kódem 17 01 02</t>
  </si>
  <si>
    <t>SO 01_2 - VRN</t>
  </si>
  <si>
    <t>VRN - Vedlejší rozpočtové náklady</t>
  </si>
  <si>
    <t xml:space="preserve">    VRN2 - Příprava staveniště</t>
  </si>
  <si>
    <t xml:space="preserve">    VRN6 - Územní vlivy</t>
  </si>
  <si>
    <t xml:space="preserve">    VRN9 - Ostatní náklady</t>
  </si>
  <si>
    <t>Vedlejší rozpočtové náklady</t>
  </si>
  <si>
    <t>VRN2</t>
  </si>
  <si>
    <t>Příprava staveniště</t>
  </si>
  <si>
    <t>020001000</t>
  </si>
  <si>
    <t>oubor…</t>
  </si>
  <si>
    <t>1024</t>
  </si>
  <si>
    <t>2051208827</t>
  </si>
  <si>
    <t>Příprava, zařízení a zabezpečení staveniště</t>
  </si>
  <si>
    <t>VRN6</t>
  </si>
  <si>
    <t>Územní vlivy</t>
  </si>
  <si>
    <t>060001000</t>
  </si>
  <si>
    <t>soubor</t>
  </si>
  <si>
    <t>648947841</t>
  </si>
  <si>
    <t>VRN9</t>
  </si>
  <si>
    <t>Ostatní náklady</t>
  </si>
  <si>
    <t>090001000</t>
  </si>
  <si>
    <t>-16250869</t>
  </si>
  <si>
    <t xml:space="preserve">Ostatní náklady
vytýčení a odpojení IS - voda, el.přípojka
geodetické zaměření 
likvidace nebezpečného odpadu - čerpání žumpy
doplňkové práce - pří realizaci oplocení po odstranění prov.budovy
poplatky za pronájem pozemku </t>
  </si>
  <si>
    <t>SO 02 - Hranice město - stavědlo 1</t>
  </si>
  <si>
    <t>SO 02_1 - st 1</t>
  </si>
  <si>
    <t>-1215285037</t>
  </si>
  <si>
    <t>3,72</t>
  </si>
  <si>
    <t>58331200</t>
  </si>
  <si>
    <t>štěrkopísek netříděný</t>
  </si>
  <si>
    <t>650640411</t>
  </si>
  <si>
    <t>3,72*1,4 'Přepočtené koeficientem množství</t>
  </si>
  <si>
    <t>182351026</t>
  </si>
  <si>
    <t>Rozprostření ornice pl do 100 m2 ve svahu přes 1:5 tl vrstvy přes 300 do 400 mm strojně</t>
  </si>
  <si>
    <t>1393867874</t>
  </si>
  <si>
    <t>Rozprostření a urovnání ornice ve svahu sklonu přes 1:5 strojně při souvislé ploše do 100 m2, tl. vrstvy přes 300 do 400 mm</t>
  </si>
  <si>
    <t>-331055613</t>
  </si>
  <si>
    <t>75*0,4*1,6</t>
  </si>
  <si>
    <t>Založení trávníku strojně v jedné operaci v rovině nebo na svahu do 1:5</t>
  </si>
  <si>
    <t>13500684</t>
  </si>
  <si>
    <t>00572470</t>
  </si>
  <si>
    <t>osivo směs travní univerzál</t>
  </si>
  <si>
    <t>1682367659</t>
  </si>
  <si>
    <t>75*0,025 'Přepočtené koeficientem množství</t>
  </si>
  <si>
    <t>181951112</t>
  </si>
  <si>
    <t>Úprava pláně v hornině třídy těžitelnosti I skupiny 1 až 3 se zhutněním strojně</t>
  </si>
  <si>
    <t>1355415202</t>
  </si>
  <si>
    <t>Úprava pláně vyrovnáním výškových rozdílů strojně v hornině třídy těžitelnosti I, skupiny 1 až 3 se zhutněním</t>
  </si>
  <si>
    <t>998225111</t>
  </si>
  <si>
    <t>Přesun hmot pro pozemní komunikace s krytem z kamene, monolitickým betonovým nebo živičným</t>
  </si>
  <si>
    <t>-1099023131</t>
  </si>
  <si>
    <t>Přesun hmot pro komunikace s krytem z kameniva, monolitickým betonovým nebo živičným dopravní vzdálenost do 200 m jakékoliv délky objektu</t>
  </si>
  <si>
    <t>998225194</t>
  </si>
  <si>
    <t>Příplatek k přesunu hmot pro pozemní komunikace s krytem z kamene, živičným, betonovým do 5000 m</t>
  </si>
  <si>
    <t>-264524302</t>
  </si>
  <si>
    <t>Přesun hmot pro komunikace s krytem z kameniva, monolitickým betonovým nebo živičným Příplatek k ceně za zvětšený přesun přes vymezenou největší dopravní vzdálenost do 5000 m</t>
  </si>
  <si>
    <t>961044111</t>
  </si>
  <si>
    <t>Bourání základů z betonu prostého</t>
  </si>
  <si>
    <t>1563512366</t>
  </si>
  <si>
    <t>Bourání základů z betonu prostého</t>
  </si>
  <si>
    <t>(4,2*0,5*2+5,0*0,5*2)*0,3+3,4*0,5*0,3+3*0,5*0,3</t>
  </si>
  <si>
    <t>963042819</t>
  </si>
  <si>
    <t>Bourání schodišťových stupňů betonových zhotovených na místě</t>
  </si>
  <si>
    <t>-874295107</t>
  </si>
  <si>
    <t>1,0*9</t>
  </si>
  <si>
    <t>981011315</t>
  </si>
  <si>
    <t>Demolice budov zděných na MVC podíl konstrukcí přes 25 do 30 % postupným rozebíráním</t>
  </si>
  <si>
    <t>-2125008718</t>
  </si>
  <si>
    <t>Demolice budov postupným rozebíráním z cihel, kamene, smíšeného nebo hrázděného zdiva, tvárnic na maltu vápennou nebo vápenocementovou s podílem konstrukcí přes 25 do 30 %</t>
  </si>
  <si>
    <t>997006002</t>
  </si>
  <si>
    <t>Strojové třídění stavebního odpadu</t>
  </si>
  <si>
    <t>-1577937885</t>
  </si>
  <si>
    <t>Úprava stavebního odpadu třídění strojové</t>
  </si>
  <si>
    <t>115,320+5</t>
  </si>
  <si>
    <t>997241538</t>
  </si>
  <si>
    <t>Nakládání nebo překládání suti</t>
  </si>
  <si>
    <t>-735354727</t>
  </si>
  <si>
    <t>Doprava vybouraných hmot, konstrukcí nebo suti pro dráhy kolejové nakládání nebo překládání suti</t>
  </si>
  <si>
    <t>115,320+53,210+5</t>
  </si>
  <si>
    <t>162432511</t>
  </si>
  <si>
    <t>Vodorovné přemístění výkopku do 2000 m pracovním vlakem</t>
  </si>
  <si>
    <t>-1375678251</t>
  </si>
  <si>
    <t>Vodorovné přemístění výkopku pracovním vlakem bez naložení výkopku, avšak s jeho vyložením, pro jakoukoliv třídu těžitelnosti, na vzdálenost do 2 000 m</t>
  </si>
  <si>
    <t>53,210</t>
  </si>
  <si>
    <t>997241532_1</t>
  </si>
  <si>
    <t>Vodorovné přemístění suti do 7 km pracovním vlakem</t>
  </si>
  <si>
    <t>-721677068</t>
  </si>
  <si>
    <t>Doprava vybouraných hmot, konstrukcí nebo suti pro dráhy kolejové vodorovné přemístění suti na vzdálenost do 7 km</t>
  </si>
  <si>
    <t>997006511</t>
  </si>
  <si>
    <t>Vodorovná doprava suti s naložením a složením na skládku do 100 m</t>
  </si>
  <si>
    <t>470819291</t>
  </si>
  <si>
    <t>Vodorovná doprava suti na skládku s naložením na dopravní prostředek a složením do 100 m</t>
  </si>
  <si>
    <t>Vodorovné doprava suti s naložením a složením na skládku přes 100 m do 1 km</t>
  </si>
  <si>
    <t>-1572180620</t>
  </si>
  <si>
    <t>-708762030</t>
  </si>
  <si>
    <t>Vodorovná doprava suti na skládku Příplatek k ceně -6512 za každý další i započatý 1 km</t>
  </si>
  <si>
    <t>120,32*18 'Přepočtené koeficientem množství</t>
  </si>
  <si>
    <t>368781459</t>
  </si>
  <si>
    <t>7,44+0,63</t>
  </si>
  <si>
    <t>1000005770</t>
  </si>
  <si>
    <t>997013871</t>
  </si>
  <si>
    <t>Poplatek za uložení stavebního odpadu na recyklační skládce (skládkovné) směsného stavebního a demoličního kód odpadu 17 09 04</t>
  </si>
  <si>
    <t>-2056849375</t>
  </si>
  <si>
    <t>Poplatek za uložení stavebního odpadu na recyklační skládce (skládkovné) směsného stavebního a demoličního zatříděného do Katalogu odpadů pod kódem 17 09 04</t>
  </si>
  <si>
    <t>SO 02_2 - VRN</t>
  </si>
  <si>
    <t xml:space="preserve">    VRN3 - Zařízení staveniště</t>
  </si>
  <si>
    <t xml:space="preserve">    VRN7 - Provozní vlivy</t>
  </si>
  <si>
    <t>VRN3</t>
  </si>
  <si>
    <t>Zařízení staveniště</t>
  </si>
  <si>
    <t>030001000</t>
  </si>
  <si>
    <t>CS ÚRS 2022 02</t>
  </si>
  <si>
    <t>51320199</t>
  </si>
  <si>
    <t>Zařízení staveniště a zabezpečení staveniště</t>
  </si>
  <si>
    <t>VRN7</t>
  </si>
  <si>
    <t>Provozní vlivy</t>
  </si>
  <si>
    <t>070001000</t>
  </si>
  <si>
    <t>-1220465419</t>
  </si>
  <si>
    <t>práce v blízkosti kolejiště</t>
  </si>
  <si>
    <t>38835729</t>
  </si>
  <si>
    <t>Ostatní náklady
vytýčení a případné odpojení IS
čerpání a likvidace obsahu žumpy
výluková činnost - přístup a odvoz suti
poplatky za pronájem pozemku</t>
  </si>
  <si>
    <t>SO 03 - Velká Kraš - stavědlový domek</t>
  </si>
  <si>
    <t>SO 03_1 - stavědlový domek</t>
  </si>
  <si>
    <t>Správa železnic s.o.</t>
  </si>
  <si>
    <t xml:space="preserve">    998 - Přesun hmot</t>
  </si>
  <si>
    <t>-2061600336</t>
  </si>
  <si>
    <t>5,1*4,2*1,35</t>
  </si>
  <si>
    <t>-2074849573</t>
  </si>
  <si>
    <t>(5,1*4,2*0,85)*1,6</t>
  </si>
  <si>
    <t>10364101</t>
  </si>
  <si>
    <t>zemina pro terénní úpravy - ornice</t>
  </si>
  <si>
    <t>1884703934</t>
  </si>
  <si>
    <t>(5,1*4,2*0,5)*1,6</t>
  </si>
  <si>
    <t>181411131</t>
  </si>
  <si>
    <t>Založení trávníku na půdě předem připravené plochy do 1000 m2 výsevem včetně utažení parkového v rovině nebo na svahu do 1:5</t>
  </si>
  <si>
    <t>-97076821</t>
  </si>
  <si>
    <t>2031578939</t>
  </si>
  <si>
    <t>80*0,02 "Přepočtené koeficientem množství</t>
  </si>
  <si>
    <t>183403153</t>
  </si>
  <si>
    <t>Obdělání půdy hrabáním v rovině nebo na svahu do 1:5</t>
  </si>
  <si>
    <t>1487556480</t>
  </si>
  <si>
    <t>8*10</t>
  </si>
  <si>
    <t>961031411</t>
  </si>
  <si>
    <t>Bourání základů ze zdiva cihelného na maltu cementovou</t>
  </si>
  <si>
    <t>-321550742</t>
  </si>
  <si>
    <t>"stěny pod terénem"</t>
  </si>
  <si>
    <t>(4,25+4,2+4,25+4,2)*0,6*0,5</t>
  </si>
  <si>
    <t>1,3*2*0,3*0,5</t>
  </si>
  <si>
    <t>964072331</t>
  </si>
  <si>
    <t>Vybourání válcovaných nosníků uložených ve zdivu smíšeném nebo kamenném délky do 6 m, hmotnosti do 35 kg/m</t>
  </si>
  <si>
    <t>198784355</t>
  </si>
  <si>
    <t>"IPN" 4,6*4*(26,3/1000)</t>
  </si>
  <si>
    <t>965043441</t>
  </si>
  <si>
    <t>Bourání mazanin betonových s potěrem nebo teracem tl. do 150 mm, plochy přes 4 m2</t>
  </si>
  <si>
    <t>-738392261</t>
  </si>
  <si>
    <t>"podlaha sklepa" 3,6*4,5*0,12</t>
  </si>
  <si>
    <t>-1428960218</t>
  </si>
  <si>
    <t>5,1*4,2*3,7</t>
  </si>
  <si>
    <t>1648763492</t>
  </si>
  <si>
    <t>-1845007413</t>
  </si>
  <si>
    <t>1106746697</t>
  </si>
  <si>
    <t>55,792*40</t>
  </si>
  <si>
    <t>364682275</t>
  </si>
  <si>
    <t>997013814</t>
  </si>
  <si>
    <t>Poplatek za uložení stavebního odpadu na skládce (skládkovné) z izolačních materiálů zatříděného do Katalogu odpadů pod kódem 17 06 04</t>
  </si>
  <si>
    <t>898875081</t>
  </si>
  <si>
    <t>-397607553</t>
  </si>
  <si>
    <t>4,277+5</t>
  </si>
  <si>
    <t>1383739818</t>
  </si>
  <si>
    <t>48,94</t>
  </si>
  <si>
    <t>1939659855</t>
  </si>
  <si>
    <t>998001123</t>
  </si>
  <si>
    <t>Přesun hmot pro demolice objektů výšky do 21 m</t>
  </si>
  <si>
    <t>922185827</t>
  </si>
  <si>
    <t>SO 03_2 - VRN</t>
  </si>
  <si>
    <t>soub.</t>
  </si>
  <si>
    <t>-507888297</t>
  </si>
  <si>
    <t>035002000</t>
  </si>
  <si>
    <t>Pronájmy ploch, objektů</t>
  </si>
  <si>
    <t>kpl.</t>
  </si>
  <si>
    <t>1933113998</t>
  </si>
  <si>
    <t>074002000</t>
  </si>
  <si>
    <t>Železniční a městský kolejový provoz</t>
  </si>
  <si>
    <t>-999016051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</si>
</sst>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04_2024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 xml:space="preserve"> Demolice objektů v obvodu OŘ OVA 2024 - 1.etapa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23. 2. 2024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ROUND(AG95+AG98+AG101,2)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ROUND(AS95+AS98+AS101,2)</f>
        <v>0</v>
      </c>
      <c r="AT94" s="114">
        <f>ROUND(SUM(AV94:AW94),2)</f>
        <v>0</v>
      </c>
      <c r="AU94" s="115">
        <f>ROUND(AU95+AU98+AU101,5)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ROUND(AZ95+AZ98+AZ101,2)</f>
        <v>0</v>
      </c>
      <c r="BA94" s="114">
        <f>ROUND(BA95+BA98+BA101,2)</f>
        <v>0</v>
      </c>
      <c r="BB94" s="114">
        <f>ROUND(BB95+BB98+BB101,2)</f>
        <v>0</v>
      </c>
      <c r="BC94" s="114">
        <f>ROUND(BC95+BC98+BC101,2)</f>
        <v>0</v>
      </c>
      <c r="BD94" s="116">
        <f>ROUND(BD95+BD98+BD101,2)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7"/>
      <c r="B95" s="119"/>
      <c r="C95" s="120"/>
      <c r="D95" s="121" t="s">
        <v>77</v>
      </c>
      <c r="E95" s="121"/>
      <c r="F95" s="121"/>
      <c r="G95" s="121"/>
      <c r="H95" s="121"/>
      <c r="I95" s="122"/>
      <c r="J95" s="121" t="s">
        <v>78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ROUND(SUM(AG96:AG97),2)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79</v>
      </c>
      <c r="AR95" s="126"/>
      <c r="AS95" s="127">
        <f>ROUND(SUM(AS96:AS97),2)</f>
        <v>0</v>
      </c>
      <c r="AT95" s="128">
        <f>ROUND(SUM(AV95:AW95),2)</f>
        <v>0</v>
      </c>
      <c r="AU95" s="129">
        <f>ROUND(SUM(AU96:AU97),5)</f>
        <v>0</v>
      </c>
      <c r="AV95" s="128">
        <f>ROUND(AZ95*L29,2)</f>
        <v>0</v>
      </c>
      <c r="AW95" s="128">
        <f>ROUND(BA95*L30,2)</f>
        <v>0</v>
      </c>
      <c r="AX95" s="128">
        <f>ROUND(BB95*L29,2)</f>
        <v>0</v>
      </c>
      <c r="AY95" s="128">
        <f>ROUND(BC95*L30,2)</f>
        <v>0</v>
      </c>
      <c r="AZ95" s="128">
        <f>ROUND(SUM(AZ96:AZ97),2)</f>
        <v>0</v>
      </c>
      <c r="BA95" s="128">
        <f>ROUND(SUM(BA96:BA97),2)</f>
        <v>0</v>
      </c>
      <c r="BB95" s="128">
        <f>ROUND(SUM(BB96:BB97),2)</f>
        <v>0</v>
      </c>
      <c r="BC95" s="128">
        <f>ROUND(SUM(BC96:BC97),2)</f>
        <v>0</v>
      </c>
      <c r="BD95" s="130">
        <f>ROUND(SUM(BD96:BD97),2)</f>
        <v>0</v>
      </c>
      <c r="BE95" s="7"/>
      <c r="BS95" s="131" t="s">
        <v>72</v>
      </c>
      <c r="BT95" s="131" t="s">
        <v>80</v>
      </c>
      <c r="BU95" s="131" t="s">
        <v>74</v>
      </c>
      <c r="BV95" s="131" t="s">
        <v>75</v>
      </c>
      <c r="BW95" s="131" t="s">
        <v>81</v>
      </c>
      <c r="BX95" s="131" t="s">
        <v>5</v>
      </c>
      <c r="CL95" s="131" t="s">
        <v>1</v>
      </c>
      <c r="CM95" s="131" t="s">
        <v>82</v>
      </c>
    </row>
    <row r="96" s="4" customFormat="1" ht="23.25" customHeight="1">
      <c r="A96" s="132" t="s">
        <v>83</v>
      </c>
      <c r="B96" s="70"/>
      <c r="C96" s="133"/>
      <c r="D96" s="133"/>
      <c r="E96" s="134" t="s">
        <v>84</v>
      </c>
      <c r="F96" s="134"/>
      <c r="G96" s="134"/>
      <c r="H96" s="134"/>
      <c r="I96" s="134"/>
      <c r="J96" s="133"/>
      <c r="K96" s="134" t="s">
        <v>85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'SO 01 _1 - provozní budova'!J32</f>
        <v>0</v>
      </c>
      <c r="AH96" s="133"/>
      <c r="AI96" s="133"/>
      <c r="AJ96" s="133"/>
      <c r="AK96" s="133"/>
      <c r="AL96" s="133"/>
      <c r="AM96" s="133"/>
      <c r="AN96" s="135">
        <f>SUM(AG96,AT96)</f>
        <v>0</v>
      </c>
      <c r="AO96" s="133"/>
      <c r="AP96" s="133"/>
      <c r="AQ96" s="136" t="s">
        <v>86</v>
      </c>
      <c r="AR96" s="72"/>
      <c r="AS96" s="137">
        <v>0</v>
      </c>
      <c r="AT96" s="138">
        <f>ROUND(SUM(AV96:AW96),2)</f>
        <v>0</v>
      </c>
      <c r="AU96" s="139">
        <f>'SO 01 _1 - provozní budova'!P126</f>
        <v>0</v>
      </c>
      <c r="AV96" s="138">
        <f>'SO 01 _1 - provozní budova'!J35</f>
        <v>0</v>
      </c>
      <c r="AW96" s="138">
        <f>'SO 01 _1 - provozní budova'!J36</f>
        <v>0</v>
      </c>
      <c r="AX96" s="138">
        <f>'SO 01 _1 - provozní budova'!J37</f>
        <v>0</v>
      </c>
      <c r="AY96" s="138">
        <f>'SO 01 _1 - provozní budova'!J38</f>
        <v>0</v>
      </c>
      <c r="AZ96" s="138">
        <f>'SO 01 _1 - provozní budova'!F35</f>
        <v>0</v>
      </c>
      <c r="BA96" s="138">
        <f>'SO 01 _1 - provozní budova'!F36</f>
        <v>0</v>
      </c>
      <c r="BB96" s="138">
        <f>'SO 01 _1 - provozní budova'!F37</f>
        <v>0</v>
      </c>
      <c r="BC96" s="138">
        <f>'SO 01 _1 - provozní budova'!F38</f>
        <v>0</v>
      </c>
      <c r="BD96" s="140">
        <f>'SO 01 _1 - provozní budova'!F39</f>
        <v>0</v>
      </c>
      <c r="BE96" s="4"/>
      <c r="BT96" s="141" t="s">
        <v>82</v>
      </c>
      <c r="BV96" s="141" t="s">
        <v>75</v>
      </c>
      <c r="BW96" s="141" t="s">
        <v>87</v>
      </c>
      <c r="BX96" s="141" t="s">
        <v>81</v>
      </c>
      <c r="CL96" s="141" t="s">
        <v>1</v>
      </c>
    </row>
    <row r="97" s="4" customFormat="1" ht="23.25" customHeight="1">
      <c r="A97" s="132" t="s">
        <v>83</v>
      </c>
      <c r="B97" s="70"/>
      <c r="C97" s="133"/>
      <c r="D97" s="133"/>
      <c r="E97" s="134" t="s">
        <v>88</v>
      </c>
      <c r="F97" s="134"/>
      <c r="G97" s="134"/>
      <c r="H97" s="134"/>
      <c r="I97" s="134"/>
      <c r="J97" s="133"/>
      <c r="K97" s="134" t="s">
        <v>89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'SO 01_2 - VRN'!J32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86</v>
      </c>
      <c r="AR97" s="72"/>
      <c r="AS97" s="137">
        <v>0</v>
      </c>
      <c r="AT97" s="138">
        <f>ROUND(SUM(AV97:AW97),2)</f>
        <v>0</v>
      </c>
      <c r="AU97" s="139">
        <f>'SO 01_2 - VRN'!P124</f>
        <v>0</v>
      </c>
      <c r="AV97" s="138">
        <f>'SO 01_2 - VRN'!J35</f>
        <v>0</v>
      </c>
      <c r="AW97" s="138">
        <f>'SO 01_2 - VRN'!J36</f>
        <v>0</v>
      </c>
      <c r="AX97" s="138">
        <f>'SO 01_2 - VRN'!J37</f>
        <v>0</v>
      </c>
      <c r="AY97" s="138">
        <f>'SO 01_2 - VRN'!J38</f>
        <v>0</v>
      </c>
      <c r="AZ97" s="138">
        <f>'SO 01_2 - VRN'!F35</f>
        <v>0</v>
      </c>
      <c r="BA97" s="138">
        <f>'SO 01_2 - VRN'!F36</f>
        <v>0</v>
      </c>
      <c r="BB97" s="138">
        <f>'SO 01_2 - VRN'!F37</f>
        <v>0</v>
      </c>
      <c r="BC97" s="138">
        <f>'SO 01_2 - VRN'!F38</f>
        <v>0</v>
      </c>
      <c r="BD97" s="140">
        <f>'SO 01_2 - VRN'!F39</f>
        <v>0</v>
      </c>
      <c r="BE97" s="4"/>
      <c r="BT97" s="141" t="s">
        <v>82</v>
      </c>
      <c r="BV97" s="141" t="s">
        <v>75</v>
      </c>
      <c r="BW97" s="141" t="s">
        <v>90</v>
      </c>
      <c r="BX97" s="141" t="s">
        <v>81</v>
      </c>
      <c r="CL97" s="141" t="s">
        <v>1</v>
      </c>
    </row>
    <row r="98" s="7" customFormat="1" ht="16.5" customHeight="1">
      <c r="A98" s="7"/>
      <c r="B98" s="119"/>
      <c r="C98" s="120"/>
      <c r="D98" s="121" t="s">
        <v>91</v>
      </c>
      <c r="E98" s="121"/>
      <c r="F98" s="121"/>
      <c r="G98" s="121"/>
      <c r="H98" s="121"/>
      <c r="I98" s="122"/>
      <c r="J98" s="121" t="s">
        <v>92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ROUND(SUM(AG99:AG100),2)</f>
        <v>0</v>
      </c>
      <c r="AH98" s="122"/>
      <c r="AI98" s="122"/>
      <c r="AJ98" s="122"/>
      <c r="AK98" s="122"/>
      <c r="AL98" s="122"/>
      <c r="AM98" s="122"/>
      <c r="AN98" s="124">
        <f>SUM(AG98,AT98)</f>
        <v>0</v>
      </c>
      <c r="AO98" s="122"/>
      <c r="AP98" s="122"/>
      <c r="AQ98" s="125" t="s">
        <v>79</v>
      </c>
      <c r="AR98" s="126"/>
      <c r="AS98" s="127">
        <f>ROUND(SUM(AS99:AS100),2)</f>
        <v>0</v>
      </c>
      <c r="AT98" s="128">
        <f>ROUND(SUM(AV98:AW98),2)</f>
        <v>0</v>
      </c>
      <c r="AU98" s="129">
        <f>ROUND(SUM(AU99:AU100),5)</f>
        <v>0</v>
      </c>
      <c r="AV98" s="128">
        <f>ROUND(AZ98*L29,2)</f>
        <v>0</v>
      </c>
      <c r="AW98" s="128">
        <f>ROUND(BA98*L30,2)</f>
        <v>0</v>
      </c>
      <c r="AX98" s="128">
        <f>ROUND(BB98*L29,2)</f>
        <v>0</v>
      </c>
      <c r="AY98" s="128">
        <f>ROUND(BC98*L30,2)</f>
        <v>0</v>
      </c>
      <c r="AZ98" s="128">
        <f>ROUND(SUM(AZ99:AZ100),2)</f>
        <v>0</v>
      </c>
      <c r="BA98" s="128">
        <f>ROUND(SUM(BA99:BA100),2)</f>
        <v>0</v>
      </c>
      <c r="BB98" s="128">
        <f>ROUND(SUM(BB99:BB100),2)</f>
        <v>0</v>
      </c>
      <c r="BC98" s="128">
        <f>ROUND(SUM(BC99:BC100),2)</f>
        <v>0</v>
      </c>
      <c r="BD98" s="130">
        <f>ROUND(SUM(BD99:BD100),2)</f>
        <v>0</v>
      </c>
      <c r="BE98" s="7"/>
      <c r="BS98" s="131" t="s">
        <v>72</v>
      </c>
      <c r="BT98" s="131" t="s">
        <v>80</v>
      </c>
      <c r="BU98" s="131" t="s">
        <v>74</v>
      </c>
      <c r="BV98" s="131" t="s">
        <v>75</v>
      </c>
      <c r="BW98" s="131" t="s">
        <v>93</v>
      </c>
      <c r="BX98" s="131" t="s">
        <v>5</v>
      </c>
      <c r="CL98" s="131" t="s">
        <v>1</v>
      </c>
      <c r="CM98" s="131" t="s">
        <v>82</v>
      </c>
    </row>
    <row r="99" s="4" customFormat="1" ht="23.25" customHeight="1">
      <c r="A99" s="132" t="s">
        <v>83</v>
      </c>
      <c r="B99" s="70"/>
      <c r="C99" s="133"/>
      <c r="D99" s="133"/>
      <c r="E99" s="134" t="s">
        <v>94</v>
      </c>
      <c r="F99" s="134"/>
      <c r="G99" s="134"/>
      <c r="H99" s="134"/>
      <c r="I99" s="134"/>
      <c r="J99" s="133"/>
      <c r="K99" s="134" t="s">
        <v>95</v>
      </c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5">
        <f>'SO 02_1 - st 1'!J32</f>
        <v>0</v>
      </c>
      <c r="AH99" s="133"/>
      <c r="AI99" s="133"/>
      <c r="AJ99" s="133"/>
      <c r="AK99" s="133"/>
      <c r="AL99" s="133"/>
      <c r="AM99" s="133"/>
      <c r="AN99" s="135">
        <f>SUM(AG99,AT99)</f>
        <v>0</v>
      </c>
      <c r="AO99" s="133"/>
      <c r="AP99" s="133"/>
      <c r="AQ99" s="136" t="s">
        <v>86</v>
      </c>
      <c r="AR99" s="72"/>
      <c r="AS99" s="137">
        <v>0</v>
      </c>
      <c r="AT99" s="138">
        <f>ROUND(SUM(AV99:AW99),2)</f>
        <v>0</v>
      </c>
      <c r="AU99" s="139">
        <f>'SO 02_1 - st 1'!P125</f>
        <v>0</v>
      </c>
      <c r="AV99" s="138">
        <f>'SO 02_1 - st 1'!J35</f>
        <v>0</v>
      </c>
      <c r="AW99" s="138">
        <f>'SO 02_1 - st 1'!J36</f>
        <v>0</v>
      </c>
      <c r="AX99" s="138">
        <f>'SO 02_1 - st 1'!J37</f>
        <v>0</v>
      </c>
      <c r="AY99" s="138">
        <f>'SO 02_1 - st 1'!J38</f>
        <v>0</v>
      </c>
      <c r="AZ99" s="138">
        <f>'SO 02_1 - st 1'!F35</f>
        <v>0</v>
      </c>
      <c r="BA99" s="138">
        <f>'SO 02_1 - st 1'!F36</f>
        <v>0</v>
      </c>
      <c r="BB99" s="138">
        <f>'SO 02_1 - st 1'!F37</f>
        <v>0</v>
      </c>
      <c r="BC99" s="138">
        <f>'SO 02_1 - st 1'!F38</f>
        <v>0</v>
      </c>
      <c r="BD99" s="140">
        <f>'SO 02_1 - st 1'!F39</f>
        <v>0</v>
      </c>
      <c r="BE99" s="4"/>
      <c r="BT99" s="141" t="s">
        <v>82</v>
      </c>
      <c r="BV99" s="141" t="s">
        <v>75</v>
      </c>
      <c r="BW99" s="141" t="s">
        <v>96</v>
      </c>
      <c r="BX99" s="141" t="s">
        <v>93</v>
      </c>
      <c r="CL99" s="141" t="s">
        <v>1</v>
      </c>
    </row>
    <row r="100" s="4" customFormat="1" ht="23.25" customHeight="1">
      <c r="A100" s="132" t="s">
        <v>83</v>
      </c>
      <c r="B100" s="70"/>
      <c r="C100" s="133"/>
      <c r="D100" s="133"/>
      <c r="E100" s="134" t="s">
        <v>97</v>
      </c>
      <c r="F100" s="134"/>
      <c r="G100" s="134"/>
      <c r="H100" s="134"/>
      <c r="I100" s="134"/>
      <c r="J100" s="133"/>
      <c r="K100" s="134" t="s">
        <v>89</v>
      </c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5">
        <f>'SO 02_2 - VRN'!J32</f>
        <v>0</v>
      </c>
      <c r="AH100" s="133"/>
      <c r="AI100" s="133"/>
      <c r="AJ100" s="133"/>
      <c r="AK100" s="133"/>
      <c r="AL100" s="133"/>
      <c r="AM100" s="133"/>
      <c r="AN100" s="135">
        <f>SUM(AG100,AT100)</f>
        <v>0</v>
      </c>
      <c r="AO100" s="133"/>
      <c r="AP100" s="133"/>
      <c r="AQ100" s="136" t="s">
        <v>86</v>
      </c>
      <c r="AR100" s="72"/>
      <c r="AS100" s="137">
        <v>0</v>
      </c>
      <c r="AT100" s="138">
        <f>ROUND(SUM(AV100:AW100),2)</f>
        <v>0</v>
      </c>
      <c r="AU100" s="139">
        <f>'SO 02_2 - VRN'!P124</f>
        <v>0</v>
      </c>
      <c r="AV100" s="138">
        <f>'SO 02_2 - VRN'!J35</f>
        <v>0</v>
      </c>
      <c r="AW100" s="138">
        <f>'SO 02_2 - VRN'!J36</f>
        <v>0</v>
      </c>
      <c r="AX100" s="138">
        <f>'SO 02_2 - VRN'!J37</f>
        <v>0</v>
      </c>
      <c r="AY100" s="138">
        <f>'SO 02_2 - VRN'!J38</f>
        <v>0</v>
      </c>
      <c r="AZ100" s="138">
        <f>'SO 02_2 - VRN'!F35</f>
        <v>0</v>
      </c>
      <c r="BA100" s="138">
        <f>'SO 02_2 - VRN'!F36</f>
        <v>0</v>
      </c>
      <c r="BB100" s="138">
        <f>'SO 02_2 - VRN'!F37</f>
        <v>0</v>
      </c>
      <c r="BC100" s="138">
        <f>'SO 02_2 - VRN'!F38</f>
        <v>0</v>
      </c>
      <c r="BD100" s="140">
        <f>'SO 02_2 - VRN'!F39</f>
        <v>0</v>
      </c>
      <c r="BE100" s="4"/>
      <c r="BT100" s="141" t="s">
        <v>82</v>
      </c>
      <c r="BV100" s="141" t="s">
        <v>75</v>
      </c>
      <c r="BW100" s="141" t="s">
        <v>98</v>
      </c>
      <c r="BX100" s="141" t="s">
        <v>93</v>
      </c>
      <c r="CL100" s="141" t="s">
        <v>1</v>
      </c>
    </row>
    <row r="101" s="7" customFormat="1" ht="16.5" customHeight="1">
      <c r="A101" s="7"/>
      <c r="B101" s="119"/>
      <c r="C101" s="120"/>
      <c r="D101" s="121" t="s">
        <v>99</v>
      </c>
      <c r="E101" s="121"/>
      <c r="F101" s="121"/>
      <c r="G101" s="121"/>
      <c r="H101" s="121"/>
      <c r="I101" s="122"/>
      <c r="J101" s="121" t="s">
        <v>100</v>
      </c>
      <c r="K101" s="121"/>
      <c r="L101" s="121"/>
      <c r="M101" s="121"/>
      <c r="N101" s="121"/>
      <c r="O101" s="121"/>
      <c r="P101" s="121"/>
      <c r="Q101" s="121"/>
      <c r="R101" s="121"/>
      <c r="S101" s="121"/>
      <c r="T101" s="121"/>
      <c r="U101" s="121"/>
      <c r="V101" s="121"/>
      <c r="W101" s="121"/>
      <c r="X101" s="121"/>
      <c r="Y101" s="121"/>
      <c r="Z101" s="121"/>
      <c r="AA101" s="121"/>
      <c r="AB101" s="121"/>
      <c r="AC101" s="121"/>
      <c r="AD101" s="121"/>
      <c r="AE101" s="121"/>
      <c r="AF101" s="121"/>
      <c r="AG101" s="123">
        <f>ROUND(SUM(AG102:AG103),2)</f>
        <v>0</v>
      </c>
      <c r="AH101" s="122"/>
      <c r="AI101" s="122"/>
      <c r="AJ101" s="122"/>
      <c r="AK101" s="122"/>
      <c r="AL101" s="122"/>
      <c r="AM101" s="122"/>
      <c r="AN101" s="124">
        <f>SUM(AG101,AT101)</f>
        <v>0</v>
      </c>
      <c r="AO101" s="122"/>
      <c r="AP101" s="122"/>
      <c r="AQ101" s="125" t="s">
        <v>79</v>
      </c>
      <c r="AR101" s="126"/>
      <c r="AS101" s="127">
        <f>ROUND(SUM(AS102:AS103),2)</f>
        <v>0</v>
      </c>
      <c r="AT101" s="128">
        <f>ROUND(SUM(AV101:AW101),2)</f>
        <v>0</v>
      </c>
      <c r="AU101" s="129">
        <f>ROUND(SUM(AU102:AU103),5)</f>
        <v>0</v>
      </c>
      <c r="AV101" s="128">
        <f>ROUND(AZ101*L29,2)</f>
        <v>0</v>
      </c>
      <c r="AW101" s="128">
        <f>ROUND(BA101*L30,2)</f>
        <v>0</v>
      </c>
      <c r="AX101" s="128">
        <f>ROUND(BB101*L29,2)</f>
        <v>0</v>
      </c>
      <c r="AY101" s="128">
        <f>ROUND(BC101*L30,2)</f>
        <v>0</v>
      </c>
      <c r="AZ101" s="128">
        <f>ROUND(SUM(AZ102:AZ103),2)</f>
        <v>0</v>
      </c>
      <c r="BA101" s="128">
        <f>ROUND(SUM(BA102:BA103),2)</f>
        <v>0</v>
      </c>
      <c r="BB101" s="128">
        <f>ROUND(SUM(BB102:BB103),2)</f>
        <v>0</v>
      </c>
      <c r="BC101" s="128">
        <f>ROUND(SUM(BC102:BC103),2)</f>
        <v>0</v>
      </c>
      <c r="BD101" s="130">
        <f>ROUND(SUM(BD102:BD103),2)</f>
        <v>0</v>
      </c>
      <c r="BE101" s="7"/>
      <c r="BS101" s="131" t="s">
        <v>72</v>
      </c>
      <c r="BT101" s="131" t="s">
        <v>80</v>
      </c>
      <c r="BU101" s="131" t="s">
        <v>74</v>
      </c>
      <c r="BV101" s="131" t="s">
        <v>75</v>
      </c>
      <c r="BW101" s="131" t="s">
        <v>101</v>
      </c>
      <c r="BX101" s="131" t="s">
        <v>5</v>
      </c>
      <c r="CL101" s="131" t="s">
        <v>1</v>
      </c>
      <c r="CM101" s="131" t="s">
        <v>82</v>
      </c>
    </row>
    <row r="102" s="4" customFormat="1" ht="23.25" customHeight="1">
      <c r="A102" s="132" t="s">
        <v>83</v>
      </c>
      <c r="B102" s="70"/>
      <c r="C102" s="133"/>
      <c r="D102" s="133"/>
      <c r="E102" s="134" t="s">
        <v>102</v>
      </c>
      <c r="F102" s="134"/>
      <c r="G102" s="134"/>
      <c r="H102" s="134"/>
      <c r="I102" s="134"/>
      <c r="J102" s="133"/>
      <c r="K102" s="134" t="s">
        <v>103</v>
      </c>
      <c r="L102" s="134"/>
      <c r="M102" s="134"/>
      <c r="N102" s="134"/>
      <c r="O102" s="134"/>
      <c r="P102" s="134"/>
      <c r="Q102" s="134"/>
      <c r="R102" s="134"/>
      <c r="S102" s="134"/>
      <c r="T102" s="134"/>
      <c r="U102" s="134"/>
      <c r="V102" s="134"/>
      <c r="W102" s="134"/>
      <c r="X102" s="134"/>
      <c r="Y102" s="134"/>
      <c r="Z102" s="134"/>
      <c r="AA102" s="134"/>
      <c r="AB102" s="134"/>
      <c r="AC102" s="134"/>
      <c r="AD102" s="134"/>
      <c r="AE102" s="134"/>
      <c r="AF102" s="134"/>
      <c r="AG102" s="135">
        <f>'SO 03_1 - stavědlový domek'!J32</f>
        <v>0</v>
      </c>
      <c r="AH102" s="133"/>
      <c r="AI102" s="133"/>
      <c r="AJ102" s="133"/>
      <c r="AK102" s="133"/>
      <c r="AL102" s="133"/>
      <c r="AM102" s="133"/>
      <c r="AN102" s="135">
        <f>SUM(AG102,AT102)</f>
        <v>0</v>
      </c>
      <c r="AO102" s="133"/>
      <c r="AP102" s="133"/>
      <c r="AQ102" s="136" t="s">
        <v>86</v>
      </c>
      <c r="AR102" s="72"/>
      <c r="AS102" s="137">
        <v>0</v>
      </c>
      <c r="AT102" s="138">
        <f>ROUND(SUM(AV102:AW102),2)</f>
        <v>0</v>
      </c>
      <c r="AU102" s="139">
        <f>'SO 03_1 - stavědlový domek'!P125</f>
        <v>0</v>
      </c>
      <c r="AV102" s="138">
        <f>'SO 03_1 - stavědlový domek'!J35</f>
        <v>0</v>
      </c>
      <c r="AW102" s="138">
        <f>'SO 03_1 - stavědlový domek'!J36</f>
        <v>0</v>
      </c>
      <c r="AX102" s="138">
        <f>'SO 03_1 - stavědlový domek'!J37</f>
        <v>0</v>
      </c>
      <c r="AY102" s="138">
        <f>'SO 03_1 - stavědlový domek'!J38</f>
        <v>0</v>
      </c>
      <c r="AZ102" s="138">
        <f>'SO 03_1 - stavědlový domek'!F35</f>
        <v>0</v>
      </c>
      <c r="BA102" s="138">
        <f>'SO 03_1 - stavědlový domek'!F36</f>
        <v>0</v>
      </c>
      <c r="BB102" s="138">
        <f>'SO 03_1 - stavědlový domek'!F37</f>
        <v>0</v>
      </c>
      <c r="BC102" s="138">
        <f>'SO 03_1 - stavědlový domek'!F38</f>
        <v>0</v>
      </c>
      <c r="BD102" s="140">
        <f>'SO 03_1 - stavědlový domek'!F39</f>
        <v>0</v>
      </c>
      <c r="BE102" s="4"/>
      <c r="BT102" s="141" t="s">
        <v>82</v>
      </c>
      <c r="BV102" s="141" t="s">
        <v>75</v>
      </c>
      <c r="BW102" s="141" t="s">
        <v>104</v>
      </c>
      <c r="BX102" s="141" t="s">
        <v>101</v>
      </c>
      <c r="CL102" s="141" t="s">
        <v>1</v>
      </c>
    </row>
    <row r="103" s="4" customFormat="1" ht="23.25" customHeight="1">
      <c r="A103" s="132" t="s">
        <v>83</v>
      </c>
      <c r="B103" s="70"/>
      <c r="C103" s="133"/>
      <c r="D103" s="133"/>
      <c r="E103" s="134" t="s">
        <v>105</v>
      </c>
      <c r="F103" s="134"/>
      <c r="G103" s="134"/>
      <c r="H103" s="134"/>
      <c r="I103" s="134"/>
      <c r="J103" s="133"/>
      <c r="K103" s="134" t="s">
        <v>89</v>
      </c>
      <c r="L103" s="134"/>
      <c r="M103" s="134"/>
      <c r="N103" s="134"/>
      <c r="O103" s="134"/>
      <c r="P103" s="134"/>
      <c r="Q103" s="134"/>
      <c r="R103" s="134"/>
      <c r="S103" s="134"/>
      <c r="T103" s="134"/>
      <c r="U103" s="134"/>
      <c r="V103" s="134"/>
      <c r="W103" s="134"/>
      <c r="X103" s="134"/>
      <c r="Y103" s="134"/>
      <c r="Z103" s="134"/>
      <c r="AA103" s="134"/>
      <c r="AB103" s="134"/>
      <c r="AC103" s="134"/>
      <c r="AD103" s="134"/>
      <c r="AE103" s="134"/>
      <c r="AF103" s="134"/>
      <c r="AG103" s="135">
        <f>'SO 03_2 - VRN'!J32</f>
        <v>0</v>
      </c>
      <c r="AH103" s="133"/>
      <c r="AI103" s="133"/>
      <c r="AJ103" s="133"/>
      <c r="AK103" s="133"/>
      <c r="AL103" s="133"/>
      <c r="AM103" s="133"/>
      <c r="AN103" s="135">
        <f>SUM(AG103,AT103)</f>
        <v>0</v>
      </c>
      <c r="AO103" s="133"/>
      <c r="AP103" s="133"/>
      <c r="AQ103" s="136" t="s">
        <v>86</v>
      </c>
      <c r="AR103" s="72"/>
      <c r="AS103" s="142">
        <v>0</v>
      </c>
      <c r="AT103" s="143">
        <f>ROUND(SUM(AV103:AW103),2)</f>
        <v>0</v>
      </c>
      <c r="AU103" s="144">
        <f>'SO 03_2 - VRN'!P123</f>
        <v>0</v>
      </c>
      <c r="AV103" s="143">
        <f>'SO 03_2 - VRN'!J35</f>
        <v>0</v>
      </c>
      <c r="AW103" s="143">
        <f>'SO 03_2 - VRN'!J36</f>
        <v>0</v>
      </c>
      <c r="AX103" s="143">
        <f>'SO 03_2 - VRN'!J37</f>
        <v>0</v>
      </c>
      <c r="AY103" s="143">
        <f>'SO 03_2 - VRN'!J38</f>
        <v>0</v>
      </c>
      <c r="AZ103" s="143">
        <f>'SO 03_2 - VRN'!F35</f>
        <v>0</v>
      </c>
      <c r="BA103" s="143">
        <f>'SO 03_2 - VRN'!F36</f>
        <v>0</v>
      </c>
      <c r="BB103" s="143">
        <f>'SO 03_2 - VRN'!F37</f>
        <v>0</v>
      </c>
      <c r="BC103" s="143">
        <f>'SO 03_2 - VRN'!F38</f>
        <v>0</v>
      </c>
      <c r="BD103" s="145">
        <f>'SO 03_2 - VRN'!F39</f>
        <v>0</v>
      </c>
      <c r="BE103" s="4"/>
      <c r="BT103" s="141" t="s">
        <v>82</v>
      </c>
      <c r="BV103" s="141" t="s">
        <v>75</v>
      </c>
      <c r="BW103" s="141" t="s">
        <v>106</v>
      </c>
      <c r="BX103" s="141" t="s">
        <v>101</v>
      </c>
      <c r="CL103" s="141" t="s">
        <v>1</v>
      </c>
    </row>
    <row r="104" s="2" customFormat="1" ht="30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  <c r="AJ104" s="40"/>
      <c r="AK104" s="40"/>
      <c r="AL104" s="40"/>
      <c r="AM104" s="40"/>
      <c r="AN104" s="40"/>
      <c r="AO104" s="40"/>
      <c r="AP104" s="40"/>
      <c r="AQ104" s="40"/>
      <c r="AR104" s="44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7"/>
      <c r="M105" s="67"/>
      <c r="N105" s="67"/>
      <c r="O105" s="67"/>
      <c r="P105" s="67"/>
      <c r="Q105" s="67"/>
      <c r="R105" s="67"/>
      <c r="S105" s="67"/>
      <c r="T105" s="67"/>
      <c r="U105" s="67"/>
      <c r="V105" s="67"/>
      <c r="W105" s="67"/>
      <c r="X105" s="67"/>
      <c r="Y105" s="67"/>
      <c r="Z105" s="67"/>
      <c r="AA105" s="67"/>
      <c r="AB105" s="67"/>
      <c r="AC105" s="67"/>
      <c r="AD105" s="67"/>
      <c r="AE105" s="67"/>
      <c r="AF105" s="67"/>
      <c r="AG105" s="67"/>
      <c r="AH105" s="67"/>
      <c r="AI105" s="67"/>
      <c r="AJ105" s="67"/>
      <c r="AK105" s="67"/>
      <c r="AL105" s="67"/>
      <c r="AM105" s="67"/>
      <c r="AN105" s="67"/>
      <c r="AO105" s="67"/>
      <c r="AP105" s="67"/>
      <c r="AQ105" s="67"/>
      <c r="AR105" s="44"/>
      <c r="AS105" s="38"/>
      <c r="AT105" s="38"/>
      <c r="AU105" s="38"/>
      <c r="AV105" s="38"/>
      <c r="AW105" s="38"/>
      <c r="AX105" s="38"/>
      <c r="AY105" s="38"/>
      <c r="AZ105" s="38"/>
      <c r="BA105" s="38"/>
      <c r="BB105" s="38"/>
      <c r="BC105" s="38"/>
      <c r="BD105" s="38"/>
      <c r="BE105" s="38"/>
    </row>
  </sheetData>
  <sheetProtection sheet="1" formatColumns="0" formatRows="0" objects="1" scenarios="1" spinCount="100000" saltValue="DChdsGIEF3uVEwIPRXDqzJR2Z1in+OvGkIs3V3oRz7e8akFU8rVt0rGI5+pxfaie+ov9rGb2S1oDs/gnoPLrvg==" hashValue="P3ziQ8sCjjsoeIQirP75xUvSbBQptbeHaMLpYEx06YR/slXiD+jSJbl6FrBQpRT3cvhulgDo+PMprPXQ1CTuRg==" algorithmName="SHA-512" password="CC35"/>
  <mergeCells count="74">
    <mergeCell ref="L85:AJ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D98:H98"/>
    <mergeCell ref="J98:AF98"/>
    <mergeCell ref="AN99:AP99"/>
    <mergeCell ref="AG99:AM99"/>
    <mergeCell ref="E99:I99"/>
    <mergeCell ref="K99:AF99"/>
    <mergeCell ref="AN100:AP100"/>
    <mergeCell ref="AG100:AM100"/>
    <mergeCell ref="E100:I100"/>
    <mergeCell ref="K100:AF100"/>
    <mergeCell ref="AN101:AP101"/>
    <mergeCell ref="AG101:AM101"/>
    <mergeCell ref="D101:H101"/>
    <mergeCell ref="J101:AF101"/>
    <mergeCell ref="AN102:AP102"/>
    <mergeCell ref="AG102:AM102"/>
    <mergeCell ref="E102:I102"/>
    <mergeCell ref="K102:AF102"/>
    <mergeCell ref="AN103:AP103"/>
    <mergeCell ref="AG103:AM103"/>
    <mergeCell ref="E103:I103"/>
    <mergeCell ref="K103:AF103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SO 01 _1 - provozní budova'!C2" display="/"/>
    <hyperlink ref="A97" location="'SO 01_2 - VRN'!C2" display="/"/>
    <hyperlink ref="A99" location="'SO 02_1 - st 1'!C2" display="/"/>
    <hyperlink ref="A100" location="'SO 02_2 - VRN'!C2" display="/"/>
    <hyperlink ref="A102" location="'SO 03_1 - stavědlový domek'!C2" display="/"/>
    <hyperlink ref="A103" location="'SO 03_2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82</v>
      </c>
    </row>
    <row r="4" s="1" customFormat="1" ht="24.96" customHeight="1">
      <c r="B4" s="20"/>
      <c r="D4" s="148" t="s">
        <v>107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 xml:space="preserve"> Demolice objektů v obvodu OŘ OVA 2024 - 1.etapa</v>
      </c>
      <c r="F7" s="150"/>
      <c r="G7" s="150"/>
      <c r="H7" s="150"/>
      <c r="L7" s="20"/>
    </row>
    <row r="8" s="1" customFormat="1" ht="12" customHeight="1">
      <c r="B8" s="20"/>
      <c r="D8" s="150" t="s">
        <v>108</v>
      </c>
      <c r="L8" s="20"/>
    </row>
    <row r="9" s="2" customFormat="1" ht="16.5" customHeight="1">
      <c r="A9" s="38"/>
      <c r="B9" s="44"/>
      <c r="C9" s="38"/>
      <c r="D9" s="38"/>
      <c r="E9" s="151" t="s">
        <v>109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110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111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23. 2. 2024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33</v>
      </c>
      <c r="E32" s="38"/>
      <c r="F32" s="38"/>
      <c r="G32" s="38"/>
      <c r="H32" s="38"/>
      <c r="I32" s="38"/>
      <c r="J32" s="160">
        <f>ROUND(J126,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35</v>
      </c>
      <c r="G34" s="38"/>
      <c r="H34" s="38"/>
      <c r="I34" s="161" t="s">
        <v>34</v>
      </c>
      <c r="J34" s="161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37</v>
      </c>
      <c r="E35" s="150" t="s">
        <v>38</v>
      </c>
      <c r="F35" s="163">
        <f>ROUND((SUM(BE126:BE233)),  2)</f>
        <v>0</v>
      </c>
      <c r="G35" s="38"/>
      <c r="H35" s="38"/>
      <c r="I35" s="164">
        <v>0.20999999999999999</v>
      </c>
      <c r="J35" s="163">
        <f>ROUND(((SUM(BE126:BE233))*I35),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39</v>
      </c>
      <c r="F36" s="163">
        <f>ROUND((SUM(BF126:BF233)),  2)</f>
        <v>0</v>
      </c>
      <c r="G36" s="38"/>
      <c r="H36" s="38"/>
      <c r="I36" s="164">
        <v>0.12</v>
      </c>
      <c r="J36" s="163">
        <f>ROUND(((SUM(BF126:BF233))*I36),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40</v>
      </c>
      <c r="F37" s="163">
        <f>ROUND((SUM(BG126:BG233)),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41</v>
      </c>
      <c r="F38" s="163">
        <f>ROUND((SUM(BH126:BH233)),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42</v>
      </c>
      <c r="F39" s="163">
        <f>ROUND((SUM(BI126:BI233)),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43</v>
      </c>
      <c r="E41" s="167"/>
      <c r="F41" s="167"/>
      <c r="G41" s="168" t="s">
        <v>44</v>
      </c>
      <c r="H41" s="169" t="s">
        <v>45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 xml:space="preserve"> Demolice objektů v obvodu OŘ OVA 2024 - 1.etapa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108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109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 01 _1 - provozní budova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23. 2. 2024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113</v>
      </c>
      <c r="D96" s="185"/>
      <c r="E96" s="185"/>
      <c r="F96" s="185"/>
      <c r="G96" s="185"/>
      <c r="H96" s="185"/>
      <c r="I96" s="185"/>
      <c r="J96" s="186" t="s">
        <v>114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115</v>
      </c>
      <c r="D98" s="40"/>
      <c r="E98" s="40"/>
      <c r="F98" s="40"/>
      <c r="G98" s="40"/>
      <c r="H98" s="40"/>
      <c r="I98" s="40"/>
      <c r="J98" s="110">
        <f>J126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116</v>
      </c>
    </row>
    <row r="99" s="9" customFormat="1" ht="24.96" customHeight="1">
      <c r="A99" s="9"/>
      <c r="B99" s="188"/>
      <c r="C99" s="189"/>
      <c r="D99" s="190" t="s">
        <v>117</v>
      </c>
      <c r="E99" s="191"/>
      <c r="F99" s="191"/>
      <c r="G99" s="191"/>
      <c r="H99" s="191"/>
      <c r="I99" s="191"/>
      <c r="J99" s="192">
        <f>J127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118</v>
      </c>
      <c r="E100" s="196"/>
      <c r="F100" s="196"/>
      <c r="G100" s="196"/>
      <c r="H100" s="196"/>
      <c r="I100" s="196"/>
      <c r="J100" s="197">
        <f>J128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119</v>
      </c>
      <c r="E101" s="196"/>
      <c r="F101" s="196"/>
      <c r="G101" s="196"/>
      <c r="H101" s="196"/>
      <c r="I101" s="196"/>
      <c r="J101" s="197">
        <f>J167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94"/>
      <c r="C102" s="133"/>
      <c r="D102" s="195" t="s">
        <v>120</v>
      </c>
      <c r="E102" s="196"/>
      <c r="F102" s="196"/>
      <c r="G102" s="196"/>
      <c r="H102" s="196"/>
      <c r="I102" s="196"/>
      <c r="J102" s="197">
        <f>J197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121</v>
      </c>
      <c r="E103" s="196"/>
      <c r="F103" s="196"/>
      <c r="G103" s="196"/>
      <c r="H103" s="196"/>
      <c r="I103" s="196"/>
      <c r="J103" s="197">
        <f>J200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33"/>
      <c r="D104" s="195" t="s">
        <v>122</v>
      </c>
      <c r="E104" s="196"/>
      <c r="F104" s="196"/>
      <c r="G104" s="196"/>
      <c r="H104" s="196"/>
      <c r="I104" s="196"/>
      <c r="J104" s="197">
        <f>J216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123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83" t="str">
        <f>E7</f>
        <v xml:space="preserve"> Demolice objektů v obvodu OŘ OVA 2024 - 1.etapa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1" customFormat="1" ht="12" customHeight="1">
      <c r="B115" s="21"/>
      <c r="C115" s="32" t="s">
        <v>108</v>
      </c>
      <c r="D115" s="22"/>
      <c r="E115" s="22"/>
      <c r="F115" s="22"/>
      <c r="G115" s="22"/>
      <c r="H115" s="22"/>
      <c r="I115" s="22"/>
      <c r="J115" s="22"/>
      <c r="K115" s="22"/>
      <c r="L115" s="20"/>
    </row>
    <row r="116" s="2" customFormat="1" ht="16.5" customHeight="1">
      <c r="A116" s="38"/>
      <c r="B116" s="39"/>
      <c r="C116" s="40"/>
      <c r="D116" s="40"/>
      <c r="E116" s="183" t="s">
        <v>109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110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E11</f>
        <v>SO 01 _1 - provozní budova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F14</f>
        <v xml:space="preserve"> </v>
      </c>
      <c r="G120" s="40"/>
      <c r="H120" s="40"/>
      <c r="I120" s="32" t="s">
        <v>22</v>
      </c>
      <c r="J120" s="79" t="str">
        <f>IF(J14="","",J14)</f>
        <v>23. 2. 2024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E17</f>
        <v xml:space="preserve"> </v>
      </c>
      <c r="G122" s="40"/>
      <c r="H122" s="40"/>
      <c r="I122" s="32" t="s">
        <v>29</v>
      </c>
      <c r="J122" s="36" t="str">
        <f>E23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27</v>
      </c>
      <c r="D123" s="40"/>
      <c r="E123" s="40"/>
      <c r="F123" s="27" t="str">
        <f>IF(E20="","",E20)</f>
        <v>Vyplň údaj</v>
      </c>
      <c r="G123" s="40"/>
      <c r="H123" s="40"/>
      <c r="I123" s="32" t="s">
        <v>31</v>
      </c>
      <c r="J123" s="36" t="str">
        <f>E26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9"/>
      <c r="B125" s="200"/>
      <c r="C125" s="201" t="s">
        <v>124</v>
      </c>
      <c r="D125" s="202" t="s">
        <v>58</v>
      </c>
      <c r="E125" s="202" t="s">
        <v>54</v>
      </c>
      <c r="F125" s="202" t="s">
        <v>55</v>
      </c>
      <c r="G125" s="202" t="s">
        <v>125</v>
      </c>
      <c r="H125" s="202" t="s">
        <v>126</v>
      </c>
      <c r="I125" s="202" t="s">
        <v>127</v>
      </c>
      <c r="J125" s="202" t="s">
        <v>114</v>
      </c>
      <c r="K125" s="203" t="s">
        <v>128</v>
      </c>
      <c r="L125" s="204"/>
      <c r="M125" s="100" t="s">
        <v>1</v>
      </c>
      <c r="N125" s="101" t="s">
        <v>37</v>
      </c>
      <c r="O125" s="101" t="s">
        <v>129</v>
      </c>
      <c r="P125" s="101" t="s">
        <v>130</v>
      </c>
      <c r="Q125" s="101" t="s">
        <v>131</v>
      </c>
      <c r="R125" s="101" t="s">
        <v>132</v>
      </c>
      <c r="S125" s="101" t="s">
        <v>133</v>
      </c>
      <c r="T125" s="102" t="s">
        <v>134</v>
      </c>
      <c r="U125" s="199"/>
      <c r="V125" s="199"/>
      <c r="W125" s="199"/>
      <c r="X125" s="199"/>
      <c r="Y125" s="199"/>
      <c r="Z125" s="199"/>
      <c r="AA125" s="199"/>
      <c r="AB125" s="199"/>
      <c r="AC125" s="199"/>
      <c r="AD125" s="199"/>
      <c r="AE125" s="199"/>
    </row>
    <row r="126" s="2" customFormat="1" ht="22.8" customHeight="1">
      <c r="A126" s="38"/>
      <c r="B126" s="39"/>
      <c r="C126" s="107" t="s">
        <v>135</v>
      </c>
      <c r="D126" s="40"/>
      <c r="E126" s="40"/>
      <c r="F126" s="40"/>
      <c r="G126" s="40"/>
      <c r="H126" s="40"/>
      <c r="I126" s="40"/>
      <c r="J126" s="205">
        <f>BK126</f>
        <v>0</v>
      </c>
      <c r="K126" s="40"/>
      <c r="L126" s="44"/>
      <c r="M126" s="103"/>
      <c r="N126" s="206"/>
      <c r="O126" s="104"/>
      <c r="P126" s="207">
        <f>P127</f>
        <v>0</v>
      </c>
      <c r="Q126" s="104"/>
      <c r="R126" s="207">
        <f>R127</f>
        <v>101.889535</v>
      </c>
      <c r="S126" s="104"/>
      <c r="T126" s="208">
        <f>T127</f>
        <v>537.18060000000003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72</v>
      </c>
      <c r="AU126" s="17" t="s">
        <v>116</v>
      </c>
      <c r="BK126" s="209">
        <f>BK127</f>
        <v>0</v>
      </c>
    </row>
    <row r="127" s="12" customFormat="1" ht="25.92" customHeight="1">
      <c r="A127" s="12"/>
      <c r="B127" s="210"/>
      <c r="C127" s="211"/>
      <c r="D127" s="212" t="s">
        <v>72</v>
      </c>
      <c r="E127" s="213" t="s">
        <v>136</v>
      </c>
      <c r="F127" s="213" t="s">
        <v>137</v>
      </c>
      <c r="G127" s="211"/>
      <c r="H127" s="211"/>
      <c r="I127" s="214"/>
      <c r="J127" s="215">
        <f>BK127</f>
        <v>0</v>
      </c>
      <c r="K127" s="211"/>
      <c r="L127" s="216"/>
      <c r="M127" s="217"/>
      <c r="N127" s="218"/>
      <c r="O127" s="218"/>
      <c r="P127" s="219">
        <f>P128+P167+P200+P216</f>
        <v>0</v>
      </c>
      <c r="Q127" s="218"/>
      <c r="R127" s="219">
        <f>R128+R167+R200+R216</f>
        <v>101.889535</v>
      </c>
      <c r="S127" s="218"/>
      <c r="T127" s="220">
        <f>T128+T167+T200+T216</f>
        <v>537.18060000000003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80</v>
      </c>
      <c r="AT127" s="222" t="s">
        <v>72</v>
      </c>
      <c r="AU127" s="222" t="s">
        <v>73</v>
      </c>
      <c r="AY127" s="221" t="s">
        <v>138</v>
      </c>
      <c r="BK127" s="223">
        <f>BK128+BK167+BK200+BK216</f>
        <v>0</v>
      </c>
    </row>
    <row r="128" s="12" customFormat="1" ht="22.8" customHeight="1">
      <c r="A128" s="12"/>
      <c r="B128" s="210"/>
      <c r="C128" s="211"/>
      <c r="D128" s="212" t="s">
        <v>72</v>
      </c>
      <c r="E128" s="224" t="s">
        <v>80</v>
      </c>
      <c r="F128" s="224" t="s">
        <v>139</v>
      </c>
      <c r="G128" s="211"/>
      <c r="H128" s="211"/>
      <c r="I128" s="214"/>
      <c r="J128" s="225">
        <f>BK128</f>
        <v>0</v>
      </c>
      <c r="K128" s="211"/>
      <c r="L128" s="216"/>
      <c r="M128" s="217"/>
      <c r="N128" s="218"/>
      <c r="O128" s="218"/>
      <c r="P128" s="219">
        <f>SUM(P129:P166)</f>
        <v>0</v>
      </c>
      <c r="Q128" s="218"/>
      <c r="R128" s="219">
        <f>SUM(R129:R166)</f>
        <v>97.206874999999997</v>
      </c>
      <c r="S128" s="218"/>
      <c r="T128" s="220">
        <f>SUM(T129:T166)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80</v>
      </c>
      <c r="AT128" s="222" t="s">
        <v>72</v>
      </c>
      <c r="AU128" s="222" t="s">
        <v>80</v>
      </c>
      <c r="AY128" s="221" t="s">
        <v>138</v>
      </c>
      <c r="BK128" s="223">
        <f>SUM(BK129:BK166)</f>
        <v>0</v>
      </c>
    </row>
    <row r="129" s="2" customFormat="1" ht="21.75" customHeight="1">
      <c r="A129" s="38"/>
      <c r="B129" s="39"/>
      <c r="C129" s="226" t="s">
        <v>80</v>
      </c>
      <c r="D129" s="226" t="s">
        <v>140</v>
      </c>
      <c r="E129" s="227" t="s">
        <v>141</v>
      </c>
      <c r="F129" s="228" t="s">
        <v>142</v>
      </c>
      <c r="G129" s="229" t="s">
        <v>143</v>
      </c>
      <c r="H129" s="230">
        <v>300</v>
      </c>
      <c r="I129" s="231"/>
      <c r="J129" s="232">
        <f>ROUND(I129*H129,2)</f>
        <v>0</v>
      </c>
      <c r="K129" s="228" t="s">
        <v>144</v>
      </c>
      <c r="L129" s="44"/>
      <c r="M129" s="233" t="s">
        <v>1</v>
      </c>
      <c r="N129" s="234" t="s">
        <v>38</v>
      </c>
      <c r="O129" s="91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7" t="s">
        <v>145</v>
      </c>
      <c r="AT129" s="237" t="s">
        <v>140</v>
      </c>
      <c r="AU129" s="237" t="s">
        <v>82</v>
      </c>
      <c r="AY129" s="17" t="s">
        <v>138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7" t="s">
        <v>80</v>
      </c>
      <c r="BK129" s="238">
        <f>ROUND(I129*H129,2)</f>
        <v>0</v>
      </c>
      <c r="BL129" s="17" t="s">
        <v>145</v>
      </c>
      <c r="BM129" s="237" t="s">
        <v>146</v>
      </c>
    </row>
    <row r="130" s="2" customFormat="1">
      <c r="A130" s="38"/>
      <c r="B130" s="39"/>
      <c r="C130" s="40"/>
      <c r="D130" s="239" t="s">
        <v>147</v>
      </c>
      <c r="E130" s="40"/>
      <c r="F130" s="240" t="s">
        <v>148</v>
      </c>
      <c r="G130" s="40"/>
      <c r="H130" s="40"/>
      <c r="I130" s="241"/>
      <c r="J130" s="40"/>
      <c r="K130" s="40"/>
      <c r="L130" s="44"/>
      <c r="M130" s="242"/>
      <c r="N130" s="243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147</v>
      </c>
      <c r="AU130" s="17" t="s">
        <v>82</v>
      </c>
    </row>
    <row r="131" s="2" customFormat="1" ht="33" customHeight="1">
      <c r="A131" s="38"/>
      <c r="B131" s="39"/>
      <c r="C131" s="226" t="s">
        <v>82</v>
      </c>
      <c r="D131" s="226" t="s">
        <v>140</v>
      </c>
      <c r="E131" s="227" t="s">
        <v>149</v>
      </c>
      <c r="F131" s="228" t="s">
        <v>150</v>
      </c>
      <c r="G131" s="229" t="s">
        <v>143</v>
      </c>
      <c r="H131" s="230">
        <v>10</v>
      </c>
      <c r="I131" s="231"/>
      <c r="J131" s="232">
        <f>ROUND(I131*H131,2)</f>
        <v>0</v>
      </c>
      <c r="K131" s="228" t="s">
        <v>144</v>
      </c>
      <c r="L131" s="44"/>
      <c r="M131" s="233" t="s">
        <v>1</v>
      </c>
      <c r="N131" s="234" t="s">
        <v>38</v>
      </c>
      <c r="O131" s="91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145</v>
      </c>
      <c r="AT131" s="237" t="s">
        <v>140</v>
      </c>
      <c r="AU131" s="237" t="s">
        <v>82</v>
      </c>
      <c r="AY131" s="17" t="s">
        <v>138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80</v>
      </c>
      <c r="BK131" s="238">
        <f>ROUND(I131*H131,2)</f>
        <v>0</v>
      </c>
      <c r="BL131" s="17" t="s">
        <v>145</v>
      </c>
      <c r="BM131" s="237" t="s">
        <v>151</v>
      </c>
    </row>
    <row r="132" s="2" customFormat="1">
      <c r="A132" s="38"/>
      <c r="B132" s="39"/>
      <c r="C132" s="40"/>
      <c r="D132" s="239" t="s">
        <v>147</v>
      </c>
      <c r="E132" s="40"/>
      <c r="F132" s="240" t="s">
        <v>152</v>
      </c>
      <c r="G132" s="40"/>
      <c r="H132" s="40"/>
      <c r="I132" s="241"/>
      <c r="J132" s="40"/>
      <c r="K132" s="40"/>
      <c r="L132" s="44"/>
      <c r="M132" s="242"/>
      <c r="N132" s="243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147</v>
      </c>
      <c r="AU132" s="17" t="s">
        <v>82</v>
      </c>
    </row>
    <row r="133" s="2" customFormat="1" ht="24.15" customHeight="1">
      <c r="A133" s="38"/>
      <c r="B133" s="39"/>
      <c r="C133" s="226" t="s">
        <v>153</v>
      </c>
      <c r="D133" s="226" t="s">
        <v>140</v>
      </c>
      <c r="E133" s="227" t="s">
        <v>154</v>
      </c>
      <c r="F133" s="228" t="s">
        <v>155</v>
      </c>
      <c r="G133" s="229" t="s">
        <v>156</v>
      </c>
      <c r="H133" s="230">
        <v>30.753</v>
      </c>
      <c r="I133" s="231"/>
      <c r="J133" s="232">
        <f>ROUND(I133*H133,2)</f>
        <v>0</v>
      </c>
      <c r="K133" s="228" t="s">
        <v>144</v>
      </c>
      <c r="L133" s="44"/>
      <c r="M133" s="233" t="s">
        <v>1</v>
      </c>
      <c r="N133" s="234" t="s">
        <v>38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145</v>
      </c>
      <c r="AT133" s="237" t="s">
        <v>140</v>
      </c>
      <c r="AU133" s="237" t="s">
        <v>82</v>
      </c>
      <c r="AY133" s="17" t="s">
        <v>138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80</v>
      </c>
      <c r="BK133" s="238">
        <f>ROUND(I133*H133,2)</f>
        <v>0</v>
      </c>
      <c r="BL133" s="17" t="s">
        <v>145</v>
      </c>
      <c r="BM133" s="237" t="s">
        <v>157</v>
      </c>
    </row>
    <row r="134" s="2" customFormat="1">
      <c r="A134" s="38"/>
      <c r="B134" s="39"/>
      <c r="C134" s="40"/>
      <c r="D134" s="239" t="s">
        <v>147</v>
      </c>
      <c r="E134" s="40"/>
      <c r="F134" s="240" t="s">
        <v>158</v>
      </c>
      <c r="G134" s="40"/>
      <c r="H134" s="40"/>
      <c r="I134" s="241"/>
      <c r="J134" s="40"/>
      <c r="K134" s="40"/>
      <c r="L134" s="44"/>
      <c r="M134" s="242"/>
      <c r="N134" s="243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147</v>
      </c>
      <c r="AU134" s="17" t="s">
        <v>82</v>
      </c>
    </row>
    <row r="135" s="13" customFormat="1">
      <c r="A135" s="13"/>
      <c r="B135" s="244"/>
      <c r="C135" s="245"/>
      <c r="D135" s="239" t="s">
        <v>159</v>
      </c>
      <c r="E135" s="246" t="s">
        <v>1</v>
      </c>
      <c r="F135" s="247" t="s">
        <v>160</v>
      </c>
      <c r="G135" s="245"/>
      <c r="H135" s="246" t="s">
        <v>1</v>
      </c>
      <c r="I135" s="248"/>
      <c r="J135" s="245"/>
      <c r="K135" s="245"/>
      <c r="L135" s="249"/>
      <c r="M135" s="250"/>
      <c r="N135" s="251"/>
      <c r="O135" s="251"/>
      <c r="P135" s="251"/>
      <c r="Q135" s="251"/>
      <c r="R135" s="251"/>
      <c r="S135" s="251"/>
      <c r="T135" s="25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3" t="s">
        <v>159</v>
      </c>
      <c r="AU135" s="253" t="s">
        <v>82</v>
      </c>
      <c r="AV135" s="13" t="s">
        <v>80</v>
      </c>
      <c r="AW135" s="13" t="s">
        <v>30</v>
      </c>
      <c r="AX135" s="13" t="s">
        <v>73</v>
      </c>
      <c r="AY135" s="253" t="s">
        <v>138</v>
      </c>
    </row>
    <row r="136" s="14" customFormat="1">
      <c r="A136" s="14"/>
      <c r="B136" s="254"/>
      <c r="C136" s="255"/>
      <c r="D136" s="239" t="s">
        <v>159</v>
      </c>
      <c r="E136" s="256" t="s">
        <v>1</v>
      </c>
      <c r="F136" s="257" t="s">
        <v>161</v>
      </c>
      <c r="G136" s="255"/>
      <c r="H136" s="258">
        <v>18.753</v>
      </c>
      <c r="I136" s="259"/>
      <c r="J136" s="255"/>
      <c r="K136" s="255"/>
      <c r="L136" s="260"/>
      <c r="M136" s="261"/>
      <c r="N136" s="262"/>
      <c r="O136" s="262"/>
      <c r="P136" s="262"/>
      <c r="Q136" s="262"/>
      <c r="R136" s="262"/>
      <c r="S136" s="262"/>
      <c r="T136" s="26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4" t="s">
        <v>159</v>
      </c>
      <c r="AU136" s="264" t="s">
        <v>82</v>
      </c>
      <c r="AV136" s="14" t="s">
        <v>82</v>
      </c>
      <c r="AW136" s="14" t="s">
        <v>30</v>
      </c>
      <c r="AX136" s="14" t="s">
        <v>73</v>
      </c>
      <c r="AY136" s="264" t="s">
        <v>138</v>
      </c>
    </row>
    <row r="137" s="13" customFormat="1">
      <c r="A137" s="13"/>
      <c r="B137" s="244"/>
      <c r="C137" s="245"/>
      <c r="D137" s="239" t="s">
        <v>159</v>
      </c>
      <c r="E137" s="246" t="s">
        <v>1</v>
      </c>
      <c r="F137" s="247" t="s">
        <v>162</v>
      </c>
      <c r="G137" s="245"/>
      <c r="H137" s="246" t="s">
        <v>1</v>
      </c>
      <c r="I137" s="248"/>
      <c r="J137" s="245"/>
      <c r="K137" s="245"/>
      <c r="L137" s="249"/>
      <c r="M137" s="250"/>
      <c r="N137" s="251"/>
      <c r="O137" s="251"/>
      <c r="P137" s="251"/>
      <c r="Q137" s="251"/>
      <c r="R137" s="251"/>
      <c r="S137" s="251"/>
      <c r="T137" s="25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3" t="s">
        <v>159</v>
      </c>
      <c r="AU137" s="253" t="s">
        <v>82</v>
      </c>
      <c r="AV137" s="13" t="s">
        <v>80</v>
      </c>
      <c r="AW137" s="13" t="s">
        <v>30</v>
      </c>
      <c r="AX137" s="13" t="s">
        <v>73</v>
      </c>
      <c r="AY137" s="253" t="s">
        <v>138</v>
      </c>
    </row>
    <row r="138" s="14" customFormat="1">
      <c r="A138" s="14"/>
      <c r="B138" s="254"/>
      <c r="C138" s="255"/>
      <c r="D138" s="239" t="s">
        <v>159</v>
      </c>
      <c r="E138" s="256" t="s">
        <v>1</v>
      </c>
      <c r="F138" s="257" t="s">
        <v>163</v>
      </c>
      <c r="G138" s="255"/>
      <c r="H138" s="258">
        <v>12</v>
      </c>
      <c r="I138" s="259"/>
      <c r="J138" s="255"/>
      <c r="K138" s="255"/>
      <c r="L138" s="260"/>
      <c r="M138" s="261"/>
      <c r="N138" s="262"/>
      <c r="O138" s="262"/>
      <c r="P138" s="262"/>
      <c r="Q138" s="262"/>
      <c r="R138" s="262"/>
      <c r="S138" s="262"/>
      <c r="T138" s="26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4" t="s">
        <v>159</v>
      </c>
      <c r="AU138" s="264" t="s">
        <v>82</v>
      </c>
      <c r="AV138" s="14" t="s">
        <v>82</v>
      </c>
      <c r="AW138" s="14" t="s">
        <v>30</v>
      </c>
      <c r="AX138" s="14" t="s">
        <v>73</v>
      </c>
      <c r="AY138" s="264" t="s">
        <v>138</v>
      </c>
    </row>
    <row r="139" s="15" customFormat="1">
      <c r="A139" s="15"/>
      <c r="B139" s="265"/>
      <c r="C139" s="266"/>
      <c r="D139" s="239" t="s">
        <v>159</v>
      </c>
      <c r="E139" s="267" t="s">
        <v>1</v>
      </c>
      <c r="F139" s="268" t="s">
        <v>164</v>
      </c>
      <c r="G139" s="266"/>
      <c r="H139" s="269">
        <v>30.753</v>
      </c>
      <c r="I139" s="270"/>
      <c r="J139" s="266"/>
      <c r="K139" s="266"/>
      <c r="L139" s="271"/>
      <c r="M139" s="272"/>
      <c r="N139" s="273"/>
      <c r="O139" s="273"/>
      <c r="P139" s="273"/>
      <c r="Q139" s="273"/>
      <c r="R139" s="273"/>
      <c r="S139" s="273"/>
      <c r="T139" s="274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75" t="s">
        <v>159</v>
      </c>
      <c r="AU139" s="275" t="s">
        <v>82</v>
      </c>
      <c r="AV139" s="15" t="s">
        <v>145</v>
      </c>
      <c r="AW139" s="15" t="s">
        <v>30</v>
      </c>
      <c r="AX139" s="15" t="s">
        <v>80</v>
      </c>
      <c r="AY139" s="275" t="s">
        <v>138</v>
      </c>
    </row>
    <row r="140" s="2" customFormat="1" ht="16.5" customHeight="1">
      <c r="A140" s="38"/>
      <c r="B140" s="39"/>
      <c r="C140" s="276" t="s">
        <v>145</v>
      </c>
      <c r="D140" s="276" t="s">
        <v>165</v>
      </c>
      <c r="E140" s="277" t="s">
        <v>166</v>
      </c>
      <c r="F140" s="278" t="s">
        <v>167</v>
      </c>
      <c r="G140" s="279" t="s">
        <v>168</v>
      </c>
      <c r="H140" s="280">
        <v>49.204999999999998</v>
      </c>
      <c r="I140" s="281"/>
      <c r="J140" s="282">
        <f>ROUND(I140*H140,2)</f>
        <v>0</v>
      </c>
      <c r="K140" s="278" t="s">
        <v>144</v>
      </c>
      <c r="L140" s="283"/>
      <c r="M140" s="284" t="s">
        <v>1</v>
      </c>
      <c r="N140" s="285" t="s">
        <v>38</v>
      </c>
      <c r="O140" s="91"/>
      <c r="P140" s="235">
        <f>O140*H140</f>
        <v>0</v>
      </c>
      <c r="Q140" s="235">
        <v>1</v>
      </c>
      <c r="R140" s="235">
        <f>Q140*H140</f>
        <v>49.204999999999998</v>
      </c>
      <c r="S140" s="235">
        <v>0</v>
      </c>
      <c r="T140" s="23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169</v>
      </c>
      <c r="AT140" s="237" t="s">
        <v>165</v>
      </c>
      <c r="AU140" s="237" t="s">
        <v>82</v>
      </c>
      <c r="AY140" s="17" t="s">
        <v>138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80</v>
      </c>
      <c r="BK140" s="238">
        <f>ROUND(I140*H140,2)</f>
        <v>0</v>
      </c>
      <c r="BL140" s="17" t="s">
        <v>145</v>
      </c>
      <c r="BM140" s="237" t="s">
        <v>170</v>
      </c>
    </row>
    <row r="141" s="2" customFormat="1">
      <c r="A141" s="38"/>
      <c r="B141" s="39"/>
      <c r="C141" s="40"/>
      <c r="D141" s="239" t="s">
        <v>147</v>
      </c>
      <c r="E141" s="40"/>
      <c r="F141" s="240" t="s">
        <v>167</v>
      </c>
      <c r="G141" s="40"/>
      <c r="H141" s="40"/>
      <c r="I141" s="241"/>
      <c r="J141" s="40"/>
      <c r="K141" s="40"/>
      <c r="L141" s="44"/>
      <c r="M141" s="242"/>
      <c r="N141" s="243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147</v>
      </c>
      <c r="AU141" s="17" t="s">
        <v>82</v>
      </c>
    </row>
    <row r="142" s="14" customFormat="1">
      <c r="A142" s="14"/>
      <c r="B142" s="254"/>
      <c r="C142" s="255"/>
      <c r="D142" s="239" t="s">
        <v>159</v>
      </c>
      <c r="E142" s="256" t="s">
        <v>1</v>
      </c>
      <c r="F142" s="257" t="s">
        <v>171</v>
      </c>
      <c r="G142" s="255"/>
      <c r="H142" s="258">
        <v>49.204999999999998</v>
      </c>
      <c r="I142" s="259"/>
      <c r="J142" s="255"/>
      <c r="K142" s="255"/>
      <c r="L142" s="260"/>
      <c r="M142" s="261"/>
      <c r="N142" s="262"/>
      <c r="O142" s="262"/>
      <c r="P142" s="262"/>
      <c r="Q142" s="262"/>
      <c r="R142" s="262"/>
      <c r="S142" s="262"/>
      <c r="T142" s="26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4" t="s">
        <v>159</v>
      </c>
      <c r="AU142" s="264" t="s">
        <v>82</v>
      </c>
      <c r="AV142" s="14" t="s">
        <v>82</v>
      </c>
      <c r="AW142" s="14" t="s">
        <v>30</v>
      </c>
      <c r="AX142" s="14" t="s">
        <v>73</v>
      </c>
      <c r="AY142" s="264" t="s">
        <v>138</v>
      </c>
    </row>
    <row r="143" s="15" customFormat="1">
      <c r="A143" s="15"/>
      <c r="B143" s="265"/>
      <c r="C143" s="266"/>
      <c r="D143" s="239" t="s">
        <v>159</v>
      </c>
      <c r="E143" s="267" t="s">
        <v>1</v>
      </c>
      <c r="F143" s="268" t="s">
        <v>164</v>
      </c>
      <c r="G143" s="266"/>
      <c r="H143" s="269">
        <v>49.204999999999998</v>
      </c>
      <c r="I143" s="270"/>
      <c r="J143" s="266"/>
      <c r="K143" s="266"/>
      <c r="L143" s="271"/>
      <c r="M143" s="272"/>
      <c r="N143" s="273"/>
      <c r="O143" s="273"/>
      <c r="P143" s="273"/>
      <c r="Q143" s="273"/>
      <c r="R143" s="273"/>
      <c r="S143" s="273"/>
      <c r="T143" s="274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5" t="s">
        <v>159</v>
      </c>
      <c r="AU143" s="275" t="s">
        <v>82</v>
      </c>
      <c r="AV143" s="15" t="s">
        <v>145</v>
      </c>
      <c r="AW143" s="15" t="s">
        <v>30</v>
      </c>
      <c r="AX143" s="15" t="s">
        <v>80</v>
      </c>
      <c r="AY143" s="275" t="s">
        <v>138</v>
      </c>
    </row>
    <row r="144" s="2" customFormat="1" ht="33" customHeight="1">
      <c r="A144" s="38"/>
      <c r="B144" s="39"/>
      <c r="C144" s="226" t="s">
        <v>172</v>
      </c>
      <c r="D144" s="226" t="s">
        <v>140</v>
      </c>
      <c r="E144" s="227" t="s">
        <v>173</v>
      </c>
      <c r="F144" s="228" t="s">
        <v>174</v>
      </c>
      <c r="G144" s="229" t="s">
        <v>143</v>
      </c>
      <c r="H144" s="230">
        <v>200</v>
      </c>
      <c r="I144" s="231"/>
      <c r="J144" s="232">
        <f>ROUND(I144*H144,2)</f>
        <v>0</v>
      </c>
      <c r="K144" s="228" t="s">
        <v>144</v>
      </c>
      <c r="L144" s="44"/>
      <c r="M144" s="233" t="s">
        <v>1</v>
      </c>
      <c r="N144" s="234" t="s">
        <v>38</v>
      </c>
      <c r="O144" s="91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145</v>
      </c>
      <c r="AT144" s="237" t="s">
        <v>140</v>
      </c>
      <c r="AU144" s="237" t="s">
        <v>82</v>
      </c>
      <c r="AY144" s="17" t="s">
        <v>138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80</v>
      </c>
      <c r="BK144" s="238">
        <f>ROUND(I144*H144,2)</f>
        <v>0</v>
      </c>
      <c r="BL144" s="17" t="s">
        <v>145</v>
      </c>
      <c r="BM144" s="237" t="s">
        <v>175</v>
      </c>
    </row>
    <row r="145" s="2" customFormat="1">
      <c r="A145" s="38"/>
      <c r="B145" s="39"/>
      <c r="C145" s="40"/>
      <c r="D145" s="239" t="s">
        <v>147</v>
      </c>
      <c r="E145" s="40"/>
      <c r="F145" s="240" t="s">
        <v>176</v>
      </c>
      <c r="G145" s="40"/>
      <c r="H145" s="40"/>
      <c r="I145" s="241"/>
      <c r="J145" s="40"/>
      <c r="K145" s="40"/>
      <c r="L145" s="44"/>
      <c r="M145" s="242"/>
      <c r="N145" s="243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147</v>
      </c>
      <c r="AU145" s="17" t="s">
        <v>82</v>
      </c>
    </row>
    <row r="146" s="14" customFormat="1">
      <c r="A146" s="14"/>
      <c r="B146" s="254"/>
      <c r="C146" s="255"/>
      <c r="D146" s="239" t="s">
        <v>159</v>
      </c>
      <c r="E146" s="256" t="s">
        <v>1</v>
      </c>
      <c r="F146" s="257" t="s">
        <v>177</v>
      </c>
      <c r="G146" s="255"/>
      <c r="H146" s="258">
        <v>200</v>
      </c>
      <c r="I146" s="259"/>
      <c r="J146" s="255"/>
      <c r="K146" s="255"/>
      <c r="L146" s="260"/>
      <c r="M146" s="261"/>
      <c r="N146" s="262"/>
      <c r="O146" s="262"/>
      <c r="P146" s="262"/>
      <c r="Q146" s="262"/>
      <c r="R146" s="262"/>
      <c r="S146" s="262"/>
      <c r="T146" s="26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4" t="s">
        <v>159</v>
      </c>
      <c r="AU146" s="264" t="s">
        <v>82</v>
      </c>
      <c r="AV146" s="14" t="s">
        <v>82</v>
      </c>
      <c r="AW146" s="14" t="s">
        <v>30</v>
      </c>
      <c r="AX146" s="14" t="s">
        <v>73</v>
      </c>
      <c r="AY146" s="264" t="s">
        <v>138</v>
      </c>
    </row>
    <row r="147" s="15" customFormat="1">
      <c r="A147" s="15"/>
      <c r="B147" s="265"/>
      <c r="C147" s="266"/>
      <c r="D147" s="239" t="s">
        <v>159</v>
      </c>
      <c r="E147" s="267" t="s">
        <v>1</v>
      </c>
      <c r="F147" s="268" t="s">
        <v>164</v>
      </c>
      <c r="G147" s="266"/>
      <c r="H147" s="269">
        <v>200</v>
      </c>
      <c r="I147" s="270"/>
      <c r="J147" s="266"/>
      <c r="K147" s="266"/>
      <c r="L147" s="271"/>
      <c r="M147" s="272"/>
      <c r="N147" s="273"/>
      <c r="O147" s="273"/>
      <c r="P147" s="273"/>
      <c r="Q147" s="273"/>
      <c r="R147" s="273"/>
      <c r="S147" s="273"/>
      <c r="T147" s="274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5" t="s">
        <v>159</v>
      </c>
      <c r="AU147" s="275" t="s">
        <v>82</v>
      </c>
      <c r="AV147" s="15" t="s">
        <v>145</v>
      </c>
      <c r="AW147" s="15" t="s">
        <v>30</v>
      </c>
      <c r="AX147" s="15" t="s">
        <v>80</v>
      </c>
      <c r="AY147" s="275" t="s">
        <v>138</v>
      </c>
    </row>
    <row r="148" s="2" customFormat="1" ht="24.15" customHeight="1">
      <c r="A148" s="38"/>
      <c r="B148" s="39"/>
      <c r="C148" s="226" t="s">
        <v>178</v>
      </c>
      <c r="D148" s="226" t="s">
        <v>140</v>
      </c>
      <c r="E148" s="227" t="s">
        <v>179</v>
      </c>
      <c r="F148" s="228" t="s">
        <v>180</v>
      </c>
      <c r="G148" s="229" t="s">
        <v>143</v>
      </c>
      <c r="H148" s="230">
        <v>150</v>
      </c>
      <c r="I148" s="231"/>
      <c r="J148" s="232">
        <f>ROUND(I148*H148,2)</f>
        <v>0</v>
      </c>
      <c r="K148" s="228" t="s">
        <v>144</v>
      </c>
      <c r="L148" s="44"/>
      <c r="M148" s="233" t="s">
        <v>1</v>
      </c>
      <c r="N148" s="234" t="s">
        <v>38</v>
      </c>
      <c r="O148" s="91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7" t="s">
        <v>145</v>
      </c>
      <c r="AT148" s="237" t="s">
        <v>140</v>
      </c>
      <c r="AU148" s="237" t="s">
        <v>82</v>
      </c>
      <c r="AY148" s="17" t="s">
        <v>138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7" t="s">
        <v>80</v>
      </c>
      <c r="BK148" s="238">
        <f>ROUND(I148*H148,2)</f>
        <v>0</v>
      </c>
      <c r="BL148" s="17" t="s">
        <v>145</v>
      </c>
      <c r="BM148" s="237" t="s">
        <v>181</v>
      </c>
    </row>
    <row r="149" s="2" customFormat="1">
      <c r="A149" s="38"/>
      <c r="B149" s="39"/>
      <c r="C149" s="40"/>
      <c r="D149" s="239" t="s">
        <v>147</v>
      </c>
      <c r="E149" s="40"/>
      <c r="F149" s="240" t="s">
        <v>182</v>
      </c>
      <c r="G149" s="40"/>
      <c r="H149" s="40"/>
      <c r="I149" s="241"/>
      <c r="J149" s="40"/>
      <c r="K149" s="40"/>
      <c r="L149" s="44"/>
      <c r="M149" s="242"/>
      <c r="N149" s="243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147</v>
      </c>
      <c r="AU149" s="17" t="s">
        <v>82</v>
      </c>
    </row>
    <row r="150" s="2" customFormat="1" ht="16.5" customHeight="1">
      <c r="A150" s="38"/>
      <c r="B150" s="39"/>
      <c r="C150" s="276" t="s">
        <v>183</v>
      </c>
      <c r="D150" s="276" t="s">
        <v>165</v>
      </c>
      <c r="E150" s="277" t="s">
        <v>184</v>
      </c>
      <c r="F150" s="278" t="s">
        <v>185</v>
      </c>
      <c r="G150" s="279" t="s">
        <v>168</v>
      </c>
      <c r="H150" s="280">
        <v>48</v>
      </c>
      <c r="I150" s="281"/>
      <c r="J150" s="282">
        <f>ROUND(I150*H150,2)</f>
        <v>0</v>
      </c>
      <c r="K150" s="278" t="s">
        <v>144</v>
      </c>
      <c r="L150" s="283"/>
      <c r="M150" s="284" t="s">
        <v>1</v>
      </c>
      <c r="N150" s="285" t="s">
        <v>38</v>
      </c>
      <c r="O150" s="91"/>
      <c r="P150" s="235">
        <f>O150*H150</f>
        <v>0</v>
      </c>
      <c r="Q150" s="235">
        <v>1</v>
      </c>
      <c r="R150" s="235">
        <f>Q150*H150</f>
        <v>48</v>
      </c>
      <c r="S150" s="235">
        <v>0</v>
      </c>
      <c r="T150" s="23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169</v>
      </c>
      <c r="AT150" s="237" t="s">
        <v>165</v>
      </c>
      <c r="AU150" s="237" t="s">
        <v>82</v>
      </c>
      <c r="AY150" s="17" t="s">
        <v>138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7" t="s">
        <v>80</v>
      </c>
      <c r="BK150" s="238">
        <f>ROUND(I150*H150,2)</f>
        <v>0</v>
      </c>
      <c r="BL150" s="17" t="s">
        <v>145</v>
      </c>
      <c r="BM150" s="237" t="s">
        <v>186</v>
      </c>
    </row>
    <row r="151" s="2" customFormat="1">
      <c r="A151" s="38"/>
      <c r="B151" s="39"/>
      <c r="C151" s="40"/>
      <c r="D151" s="239" t="s">
        <v>147</v>
      </c>
      <c r="E151" s="40"/>
      <c r="F151" s="240" t="s">
        <v>185</v>
      </c>
      <c r="G151" s="40"/>
      <c r="H151" s="40"/>
      <c r="I151" s="241"/>
      <c r="J151" s="40"/>
      <c r="K151" s="40"/>
      <c r="L151" s="44"/>
      <c r="M151" s="242"/>
      <c r="N151" s="243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147</v>
      </c>
      <c r="AU151" s="17" t="s">
        <v>82</v>
      </c>
    </row>
    <row r="152" s="14" customFormat="1">
      <c r="A152" s="14"/>
      <c r="B152" s="254"/>
      <c r="C152" s="255"/>
      <c r="D152" s="239" t="s">
        <v>159</v>
      </c>
      <c r="E152" s="256" t="s">
        <v>1</v>
      </c>
      <c r="F152" s="257" t="s">
        <v>187</v>
      </c>
      <c r="G152" s="255"/>
      <c r="H152" s="258">
        <v>48</v>
      </c>
      <c r="I152" s="259"/>
      <c r="J152" s="255"/>
      <c r="K152" s="255"/>
      <c r="L152" s="260"/>
      <c r="M152" s="261"/>
      <c r="N152" s="262"/>
      <c r="O152" s="262"/>
      <c r="P152" s="262"/>
      <c r="Q152" s="262"/>
      <c r="R152" s="262"/>
      <c r="S152" s="262"/>
      <c r="T152" s="26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4" t="s">
        <v>159</v>
      </c>
      <c r="AU152" s="264" t="s">
        <v>82</v>
      </c>
      <c r="AV152" s="14" t="s">
        <v>82</v>
      </c>
      <c r="AW152" s="14" t="s">
        <v>30</v>
      </c>
      <c r="AX152" s="14" t="s">
        <v>73</v>
      </c>
      <c r="AY152" s="264" t="s">
        <v>138</v>
      </c>
    </row>
    <row r="153" s="15" customFormat="1">
      <c r="A153" s="15"/>
      <c r="B153" s="265"/>
      <c r="C153" s="266"/>
      <c r="D153" s="239" t="s">
        <v>159</v>
      </c>
      <c r="E153" s="267" t="s">
        <v>1</v>
      </c>
      <c r="F153" s="268" t="s">
        <v>164</v>
      </c>
      <c r="G153" s="266"/>
      <c r="H153" s="269">
        <v>48</v>
      </c>
      <c r="I153" s="270"/>
      <c r="J153" s="266"/>
      <c r="K153" s="266"/>
      <c r="L153" s="271"/>
      <c r="M153" s="272"/>
      <c r="N153" s="273"/>
      <c r="O153" s="273"/>
      <c r="P153" s="273"/>
      <c r="Q153" s="273"/>
      <c r="R153" s="273"/>
      <c r="S153" s="273"/>
      <c r="T153" s="274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5" t="s">
        <v>159</v>
      </c>
      <c r="AU153" s="275" t="s">
        <v>82</v>
      </c>
      <c r="AV153" s="15" t="s">
        <v>145</v>
      </c>
      <c r="AW153" s="15" t="s">
        <v>30</v>
      </c>
      <c r="AX153" s="15" t="s">
        <v>80</v>
      </c>
      <c r="AY153" s="275" t="s">
        <v>138</v>
      </c>
    </row>
    <row r="154" s="2" customFormat="1" ht="21.75" customHeight="1">
      <c r="A154" s="38"/>
      <c r="B154" s="39"/>
      <c r="C154" s="226" t="s">
        <v>169</v>
      </c>
      <c r="D154" s="226" t="s">
        <v>140</v>
      </c>
      <c r="E154" s="227" t="s">
        <v>188</v>
      </c>
      <c r="F154" s="228" t="s">
        <v>189</v>
      </c>
      <c r="G154" s="229" t="s">
        <v>143</v>
      </c>
      <c r="H154" s="230">
        <v>150</v>
      </c>
      <c r="I154" s="231"/>
      <c r="J154" s="232">
        <f>ROUND(I154*H154,2)</f>
        <v>0</v>
      </c>
      <c r="K154" s="228" t="s">
        <v>144</v>
      </c>
      <c r="L154" s="44"/>
      <c r="M154" s="233" t="s">
        <v>1</v>
      </c>
      <c r="N154" s="234" t="s">
        <v>38</v>
      </c>
      <c r="O154" s="91"/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7" t="s">
        <v>145</v>
      </c>
      <c r="AT154" s="237" t="s">
        <v>140</v>
      </c>
      <c r="AU154" s="237" t="s">
        <v>82</v>
      </c>
      <c r="AY154" s="17" t="s">
        <v>138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7" t="s">
        <v>80</v>
      </c>
      <c r="BK154" s="238">
        <f>ROUND(I154*H154,2)</f>
        <v>0</v>
      </c>
      <c r="BL154" s="17" t="s">
        <v>145</v>
      </c>
      <c r="BM154" s="237" t="s">
        <v>190</v>
      </c>
    </row>
    <row r="155" s="2" customFormat="1">
      <c r="A155" s="38"/>
      <c r="B155" s="39"/>
      <c r="C155" s="40"/>
      <c r="D155" s="239" t="s">
        <v>147</v>
      </c>
      <c r="E155" s="40"/>
      <c r="F155" s="240" t="s">
        <v>191</v>
      </c>
      <c r="G155" s="40"/>
      <c r="H155" s="40"/>
      <c r="I155" s="241"/>
      <c r="J155" s="40"/>
      <c r="K155" s="40"/>
      <c r="L155" s="44"/>
      <c r="M155" s="242"/>
      <c r="N155" s="243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147</v>
      </c>
      <c r="AU155" s="17" t="s">
        <v>82</v>
      </c>
    </row>
    <row r="156" s="2" customFormat="1" ht="16.5" customHeight="1">
      <c r="A156" s="38"/>
      <c r="B156" s="39"/>
      <c r="C156" s="276" t="s">
        <v>192</v>
      </c>
      <c r="D156" s="276" t="s">
        <v>165</v>
      </c>
      <c r="E156" s="277" t="s">
        <v>193</v>
      </c>
      <c r="F156" s="278" t="s">
        <v>194</v>
      </c>
      <c r="G156" s="279" t="s">
        <v>195</v>
      </c>
      <c r="H156" s="280">
        <v>1.875</v>
      </c>
      <c r="I156" s="281"/>
      <c r="J156" s="282">
        <f>ROUND(I156*H156,2)</f>
        <v>0</v>
      </c>
      <c r="K156" s="278" t="s">
        <v>144</v>
      </c>
      <c r="L156" s="283"/>
      <c r="M156" s="284" t="s">
        <v>1</v>
      </c>
      <c r="N156" s="285" t="s">
        <v>38</v>
      </c>
      <c r="O156" s="91"/>
      <c r="P156" s="235">
        <f>O156*H156</f>
        <v>0</v>
      </c>
      <c r="Q156" s="235">
        <v>0.001</v>
      </c>
      <c r="R156" s="235">
        <f>Q156*H156</f>
        <v>0.0018749999999999999</v>
      </c>
      <c r="S156" s="235">
        <v>0</v>
      </c>
      <c r="T156" s="23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7" t="s">
        <v>169</v>
      </c>
      <c r="AT156" s="237" t="s">
        <v>165</v>
      </c>
      <c r="AU156" s="237" t="s">
        <v>82</v>
      </c>
      <c r="AY156" s="17" t="s">
        <v>138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17" t="s">
        <v>80</v>
      </c>
      <c r="BK156" s="238">
        <f>ROUND(I156*H156,2)</f>
        <v>0</v>
      </c>
      <c r="BL156" s="17" t="s">
        <v>145</v>
      </c>
      <c r="BM156" s="237" t="s">
        <v>196</v>
      </c>
    </row>
    <row r="157" s="2" customFormat="1">
      <c r="A157" s="38"/>
      <c r="B157" s="39"/>
      <c r="C157" s="40"/>
      <c r="D157" s="239" t="s">
        <v>147</v>
      </c>
      <c r="E157" s="40"/>
      <c r="F157" s="240" t="s">
        <v>194</v>
      </c>
      <c r="G157" s="40"/>
      <c r="H157" s="40"/>
      <c r="I157" s="241"/>
      <c r="J157" s="40"/>
      <c r="K157" s="40"/>
      <c r="L157" s="44"/>
      <c r="M157" s="242"/>
      <c r="N157" s="243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147</v>
      </c>
      <c r="AU157" s="17" t="s">
        <v>82</v>
      </c>
    </row>
    <row r="158" s="14" customFormat="1">
      <c r="A158" s="14"/>
      <c r="B158" s="254"/>
      <c r="C158" s="255"/>
      <c r="D158" s="239" t="s">
        <v>159</v>
      </c>
      <c r="E158" s="255"/>
      <c r="F158" s="257" t="s">
        <v>197</v>
      </c>
      <c r="G158" s="255"/>
      <c r="H158" s="258">
        <v>1.875</v>
      </c>
      <c r="I158" s="259"/>
      <c r="J158" s="255"/>
      <c r="K158" s="255"/>
      <c r="L158" s="260"/>
      <c r="M158" s="261"/>
      <c r="N158" s="262"/>
      <c r="O158" s="262"/>
      <c r="P158" s="262"/>
      <c r="Q158" s="262"/>
      <c r="R158" s="262"/>
      <c r="S158" s="262"/>
      <c r="T158" s="26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4" t="s">
        <v>159</v>
      </c>
      <c r="AU158" s="264" t="s">
        <v>82</v>
      </c>
      <c r="AV158" s="14" t="s">
        <v>82</v>
      </c>
      <c r="AW158" s="14" t="s">
        <v>4</v>
      </c>
      <c r="AX158" s="14" t="s">
        <v>80</v>
      </c>
      <c r="AY158" s="264" t="s">
        <v>138</v>
      </c>
    </row>
    <row r="159" s="2" customFormat="1" ht="33" customHeight="1">
      <c r="A159" s="38"/>
      <c r="B159" s="39"/>
      <c r="C159" s="226" t="s">
        <v>198</v>
      </c>
      <c r="D159" s="226" t="s">
        <v>140</v>
      </c>
      <c r="E159" s="227" t="s">
        <v>199</v>
      </c>
      <c r="F159" s="228" t="s">
        <v>200</v>
      </c>
      <c r="G159" s="229" t="s">
        <v>156</v>
      </c>
      <c r="H159" s="230">
        <v>60.753</v>
      </c>
      <c r="I159" s="231"/>
      <c r="J159" s="232">
        <f>ROUND(I159*H159,2)</f>
        <v>0</v>
      </c>
      <c r="K159" s="228" t="s">
        <v>144</v>
      </c>
      <c r="L159" s="44"/>
      <c r="M159" s="233" t="s">
        <v>1</v>
      </c>
      <c r="N159" s="234" t="s">
        <v>38</v>
      </c>
      <c r="O159" s="91"/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7" t="s">
        <v>145</v>
      </c>
      <c r="AT159" s="237" t="s">
        <v>140</v>
      </c>
      <c r="AU159" s="237" t="s">
        <v>82</v>
      </c>
      <c r="AY159" s="17" t="s">
        <v>138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7" t="s">
        <v>80</v>
      </c>
      <c r="BK159" s="238">
        <f>ROUND(I159*H159,2)</f>
        <v>0</v>
      </c>
      <c r="BL159" s="17" t="s">
        <v>145</v>
      </c>
      <c r="BM159" s="237" t="s">
        <v>201</v>
      </c>
    </row>
    <row r="160" s="2" customFormat="1">
      <c r="A160" s="38"/>
      <c r="B160" s="39"/>
      <c r="C160" s="40"/>
      <c r="D160" s="239" t="s">
        <v>147</v>
      </c>
      <c r="E160" s="40"/>
      <c r="F160" s="240" t="s">
        <v>202</v>
      </c>
      <c r="G160" s="40"/>
      <c r="H160" s="40"/>
      <c r="I160" s="241"/>
      <c r="J160" s="40"/>
      <c r="K160" s="40"/>
      <c r="L160" s="44"/>
      <c r="M160" s="242"/>
      <c r="N160" s="243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147</v>
      </c>
      <c r="AU160" s="17" t="s">
        <v>82</v>
      </c>
    </row>
    <row r="161" s="13" customFormat="1">
      <c r="A161" s="13"/>
      <c r="B161" s="244"/>
      <c r="C161" s="245"/>
      <c r="D161" s="239" t="s">
        <v>159</v>
      </c>
      <c r="E161" s="246" t="s">
        <v>1</v>
      </c>
      <c r="F161" s="247" t="s">
        <v>203</v>
      </c>
      <c r="G161" s="245"/>
      <c r="H161" s="246" t="s">
        <v>1</v>
      </c>
      <c r="I161" s="248"/>
      <c r="J161" s="245"/>
      <c r="K161" s="245"/>
      <c r="L161" s="249"/>
      <c r="M161" s="250"/>
      <c r="N161" s="251"/>
      <c r="O161" s="251"/>
      <c r="P161" s="251"/>
      <c r="Q161" s="251"/>
      <c r="R161" s="251"/>
      <c r="S161" s="251"/>
      <c r="T161" s="25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3" t="s">
        <v>159</v>
      </c>
      <c r="AU161" s="253" t="s">
        <v>82</v>
      </c>
      <c r="AV161" s="13" t="s">
        <v>80</v>
      </c>
      <c r="AW161" s="13" t="s">
        <v>30</v>
      </c>
      <c r="AX161" s="13" t="s">
        <v>73</v>
      </c>
      <c r="AY161" s="253" t="s">
        <v>138</v>
      </c>
    </row>
    <row r="162" s="14" customFormat="1">
      <c r="A162" s="14"/>
      <c r="B162" s="254"/>
      <c r="C162" s="255"/>
      <c r="D162" s="239" t="s">
        <v>159</v>
      </c>
      <c r="E162" s="256" t="s">
        <v>1</v>
      </c>
      <c r="F162" s="257" t="s">
        <v>204</v>
      </c>
      <c r="G162" s="255"/>
      <c r="H162" s="258">
        <v>60.753</v>
      </c>
      <c r="I162" s="259"/>
      <c r="J162" s="255"/>
      <c r="K162" s="255"/>
      <c r="L162" s="260"/>
      <c r="M162" s="261"/>
      <c r="N162" s="262"/>
      <c r="O162" s="262"/>
      <c r="P162" s="262"/>
      <c r="Q162" s="262"/>
      <c r="R162" s="262"/>
      <c r="S162" s="262"/>
      <c r="T162" s="26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4" t="s">
        <v>159</v>
      </c>
      <c r="AU162" s="264" t="s">
        <v>82</v>
      </c>
      <c r="AV162" s="14" t="s">
        <v>82</v>
      </c>
      <c r="AW162" s="14" t="s">
        <v>30</v>
      </c>
      <c r="AX162" s="14" t="s">
        <v>73</v>
      </c>
      <c r="AY162" s="264" t="s">
        <v>138</v>
      </c>
    </row>
    <row r="163" s="15" customFormat="1">
      <c r="A163" s="15"/>
      <c r="B163" s="265"/>
      <c r="C163" s="266"/>
      <c r="D163" s="239" t="s">
        <v>159</v>
      </c>
      <c r="E163" s="267" t="s">
        <v>1</v>
      </c>
      <c r="F163" s="268" t="s">
        <v>164</v>
      </c>
      <c r="G163" s="266"/>
      <c r="H163" s="269">
        <v>60.753</v>
      </c>
      <c r="I163" s="270"/>
      <c r="J163" s="266"/>
      <c r="K163" s="266"/>
      <c r="L163" s="271"/>
      <c r="M163" s="272"/>
      <c r="N163" s="273"/>
      <c r="O163" s="273"/>
      <c r="P163" s="273"/>
      <c r="Q163" s="273"/>
      <c r="R163" s="273"/>
      <c r="S163" s="273"/>
      <c r="T163" s="274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75" t="s">
        <v>159</v>
      </c>
      <c r="AU163" s="275" t="s">
        <v>82</v>
      </c>
      <c r="AV163" s="15" t="s">
        <v>145</v>
      </c>
      <c r="AW163" s="15" t="s">
        <v>30</v>
      </c>
      <c r="AX163" s="15" t="s">
        <v>80</v>
      </c>
      <c r="AY163" s="275" t="s">
        <v>138</v>
      </c>
    </row>
    <row r="164" s="2" customFormat="1" ht="37.8" customHeight="1">
      <c r="A164" s="38"/>
      <c r="B164" s="39"/>
      <c r="C164" s="226" t="s">
        <v>205</v>
      </c>
      <c r="D164" s="226" t="s">
        <v>140</v>
      </c>
      <c r="E164" s="227" t="s">
        <v>206</v>
      </c>
      <c r="F164" s="228" t="s">
        <v>207</v>
      </c>
      <c r="G164" s="229" t="s">
        <v>156</v>
      </c>
      <c r="H164" s="230">
        <v>1518.8250000000001</v>
      </c>
      <c r="I164" s="231"/>
      <c r="J164" s="232">
        <f>ROUND(I164*H164,2)</f>
        <v>0</v>
      </c>
      <c r="K164" s="228" t="s">
        <v>144</v>
      </c>
      <c r="L164" s="44"/>
      <c r="M164" s="233" t="s">
        <v>1</v>
      </c>
      <c r="N164" s="234" t="s">
        <v>38</v>
      </c>
      <c r="O164" s="91"/>
      <c r="P164" s="235">
        <f>O164*H164</f>
        <v>0</v>
      </c>
      <c r="Q164" s="235">
        <v>0</v>
      </c>
      <c r="R164" s="235">
        <f>Q164*H164</f>
        <v>0</v>
      </c>
      <c r="S164" s="235">
        <v>0</v>
      </c>
      <c r="T164" s="23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7" t="s">
        <v>145</v>
      </c>
      <c r="AT164" s="237" t="s">
        <v>140</v>
      </c>
      <c r="AU164" s="237" t="s">
        <v>82</v>
      </c>
      <c r="AY164" s="17" t="s">
        <v>138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7" t="s">
        <v>80</v>
      </c>
      <c r="BK164" s="238">
        <f>ROUND(I164*H164,2)</f>
        <v>0</v>
      </c>
      <c r="BL164" s="17" t="s">
        <v>145</v>
      </c>
      <c r="BM164" s="237" t="s">
        <v>208</v>
      </c>
    </row>
    <row r="165" s="2" customFormat="1">
      <c r="A165" s="38"/>
      <c r="B165" s="39"/>
      <c r="C165" s="40"/>
      <c r="D165" s="239" t="s">
        <v>147</v>
      </c>
      <c r="E165" s="40"/>
      <c r="F165" s="240" t="s">
        <v>209</v>
      </c>
      <c r="G165" s="40"/>
      <c r="H165" s="40"/>
      <c r="I165" s="241"/>
      <c r="J165" s="40"/>
      <c r="K165" s="40"/>
      <c r="L165" s="44"/>
      <c r="M165" s="242"/>
      <c r="N165" s="243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147</v>
      </c>
      <c r="AU165" s="17" t="s">
        <v>82</v>
      </c>
    </row>
    <row r="166" s="14" customFormat="1">
      <c r="A166" s="14"/>
      <c r="B166" s="254"/>
      <c r="C166" s="255"/>
      <c r="D166" s="239" t="s">
        <v>159</v>
      </c>
      <c r="E166" s="255"/>
      <c r="F166" s="257" t="s">
        <v>210</v>
      </c>
      <c r="G166" s="255"/>
      <c r="H166" s="258">
        <v>1518.8250000000001</v>
      </c>
      <c r="I166" s="259"/>
      <c r="J166" s="255"/>
      <c r="K166" s="255"/>
      <c r="L166" s="260"/>
      <c r="M166" s="261"/>
      <c r="N166" s="262"/>
      <c r="O166" s="262"/>
      <c r="P166" s="262"/>
      <c r="Q166" s="262"/>
      <c r="R166" s="262"/>
      <c r="S166" s="262"/>
      <c r="T166" s="26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4" t="s">
        <v>159</v>
      </c>
      <c r="AU166" s="264" t="s">
        <v>82</v>
      </c>
      <c r="AV166" s="14" t="s">
        <v>82</v>
      </c>
      <c r="AW166" s="14" t="s">
        <v>4</v>
      </c>
      <c r="AX166" s="14" t="s">
        <v>80</v>
      </c>
      <c r="AY166" s="264" t="s">
        <v>138</v>
      </c>
    </row>
    <row r="167" s="12" customFormat="1" ht="22.8" customHeight="1">
      <c r="A167" s="12"/>
      <c r="B167" s="210"/>
      <c r="C167" s="211"/>
      <c r="D167" s="212" t="s">
        <v>72</v>
      </c>
      <c r="E167" s="224" t="s">
        <v>153</v>
      </c>
      <c r="F167" s="224" t="s">
        <v>211</v>
      </c>
      <c r="G167" s="211"/>
      <c r="H167" s="211"/>
      <c r="I167" s="214"/>
      <c r="J167" s="225">
        <f>BK167</f>
        <v>0</v>
      </c>
      <c r="K167" s="211"/>
      <c r="L167" s="216"/>
      <c r="M167" s="217"/>
      <c r="N167" s="218"/>
      <c r="O167" s="218"/>
      <c r="P167" s="219">
        <f>P168+SUM(P169:P197)</f>
        <v>0</v>
      </c>
      <c r="Q167" s="218"/>
      <c r="R167" s="219">
        <f>R168+SUM(R169:R197)</f>
        <v>4.6826600000000003</v>
      </c>
      <c r="S167" s="218"/>
      <c r="T167" s="220">
        <f>T168+SUM(T169:T197)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21" t="s">
        <v>80</v>
      </c>
      <c r="AT167" s="222" t="s">
        <v>72</v>
      </c>
      <c r="AU167" s="222" t="s">
        <v>80</v>
      </c>
      <c r="AY167" s="221" t="s">
        <v>138</v>
      </c>
      <c r="BK167" s="223">
        <f>BK168+SUM(BK169:BK197)</f>
        <v>0</v>
      </c>
    </row>
    <row r="168" s="2" customFormat="1" ht="24.15" customHeight="1">
      <c r="A168" s="38"/>
      <c r="B168" s="39"/>
      <c r="C168" s="226" t="s">
        <v>8</v>
      </c>
      <c r="D168" s="226" t="s">
        <v>140</v>
      </c>
      <c r="E168" s="227" t="s">
        <v>212</v>
      </c>
      <c r="F168" s="228" t="s">
        <v>213</v>
      </c>
      <c r="G168" s="229" t="s">
        <v>214</v>
      </c>
      <c r="H168" s="230">
        <v>18</v>
      </c>
      <c r="I168" s="231"/>
      <c r="J168" s="232">
        <f>ROUND(I168*H168,2)</f>
        <v>0</v>
      </c>
      <c r="K168" s="228" t="s">
        <v>144</v>
      </c>
      <c r="L168" s="44"/>
      <c r="M168" s="233" t="s">
        <v>1</v>
      </c>
      <c r="N168" s="234" t="s">
        <v>38</v>
      </c>
      <c r="O168" s="91"/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145</v>
      </c>
      <c r="AT168" s="237" t="s">
        <v>140</v>
      </c>
      <c r="AU168" s="237" t="s">
        <v>82</v>
      </c>
      <c r="AY168" s="17" t="s">
        <v>138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7" t="s">
        <v>80</v>
      </c>
      <c r="BK168" s="238">
        <f>ROUND(I168*H168,2)</f>
        <v>0</v>
      </c>
      <c r="BL168" s="17" t="s">
        <v>145</v>
      </c>
      <c r="BM168" s="237" t="s">
        <v>215</v>
      </c>
    </row>
    <row r="169" s="2" customFormat="1">
      <c r="A169" s="38"/>
      <c r="B169" s="39"/>
      <c r="C169" s="40"/>
      <c r="D169" s="239" t="s">
        <v>147</v>
      </c>
      <c r="E169" s="40"/>
      <c r="F169" s="240" t="s">
        <v>216</v>
      </c>
      <c r="G169" s="40"/>
      <c r="H169" s="40"/>
      <c r="I169" s="241"/>
      <c r="J169" s="40"/>
      <c r="K169" s="40"/>
      <c r="L169" s="44"/>
      <c r="M169" s="242"/>
      <c r="N169" s="243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147</v>
      </c>
      <c r="AU169" s="17" t="s">
        <v>82</v>
      </c>
    </row>
    <row r="170" s="13" customFormat="1">
      <c r="A170" s="13"/>
      <c r="B170" s="244"/>
      <c r="C170" s="245"/>
      <c r="D170" s="239" t="s">
        <v>159</v>
      </c>
      <c r="E170" s="246" t="s">
        <v>1</v>
      </c>
      <c r="F170" s="247" t="s">
        <v>217</v>
      </c>
      <c r="G170" s="245"/>
      <c r="H170" s="246" t="s">
        <v>1</v>
      </c>
      <c r="I170" s="248"/>
      <c r="J170" s="245"/>
      <c r="K170" s="245"/>
      <c r="L170" s="249"/>
      <c r="M170" s="250"/>
      <c r="N170" s="251"/>
      <c r="O170" s="251"/>
      <c r="P170" s="251"/>
      <c r="Q170" s="251"/>
      <c r="R170" s="251"/>
      <c r="S170" s="251"/>
      <c r="T170" s="25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3" t="s">
        <v>159</v>
      </c>
      <c r="AU170" s="253" t="s">
        <v>82</v>
      </c>
      <c r="AV170" s="13" t="s">
        <v>80</v>
      </c>
      <c r="AW170" s="13" t="s">
        <v>30</v>
      </c>
      <c r="AX170" s="13" t="s">
        <v>73</v>
      </c>
      <c r="AY170" s="253" t="s">
        <v>138</v>
      </c>
    </row>
    <row r="171" s="13" customFormat="1">
      <c r="A171" s="13"/>
      <c r="B171" s="244"/>
      <c r="C171" s="245"/>
      <c r="D171" s="239" t="s">
        <v>159</v>
      </c>
      <c r="E171" s="246" t="s">
        <v>1</v>
      </c>
      <c r="F171" s="247" t="s">
        <v>218</v>
      </c>
      <c r="G171" s="245"/>
      <c r="H171" s="246" t="s">
        <v>1</v>
      </c>
      <c r="I171" s="248"/>
      <c r="J171" s="245"/>
      <c r="K171" s="245"/>
      <c r="L171" s="249"/>
      <c r="M171" s="250"/>
      <c r="N171" s="251"/>
      <c r="O171" s="251"/>
      <c r="P171" s="251"/>
      <c r="Q171" s="251"/>
      <c r="R171" s="251"/>
      <c r="S171" s="251"/>
      <c r="T171" s="25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3" t="s">
        <v>159</v>
      </c>
      <c r="AU171" s="253" t="s">
        <v>82</v>
      </c>
      <c r="AV171" s="13" t="s">
        <v>80</v>
      </c>
      <c r="AW171" s="13" t="s">
        <v>30</v>
      </c>
      <c r="AX171" s="13" t="s">
        <v>73</v>
      </c>
      <c r="AY171" s="253" t="s">
        <v>138</v>
      </c>
    </row>
    <row r="172" s="14" customFormat="1">
      <c r="A172" s="14"/>
      <c r="B172" s="254"/>
      <c r="C172" s="255"/>
      <c r="D172" s="239" t="s">
        <v>159</v>
      </c>
      <c r="E172" s="256" t="s">
        <v>1</v>
      </c>
      <c r="F172" s="257" t="s">
        <v>219</v>
      </c>
      <c r="G172" s="255"/>
      <c r="H172" s="258">
        <v>13</v>
      </c>
      <c r="I172" s="259"/>
      <c r="J172" s="255"/>
      <c r="K172" s="255"/>
      <c r="L172" s="260"/>
      <c r="M172" s="261"/>
      <c r="N172" s="262"/>
      <c r="O172" s="262"/>
      <c r="P172" s="262"/>
      <c r="Q172" s="262"/>
      <c r="R172" s="262"/>
      <c r="S172" s="262"/>
      <c r="T172" s="26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4" t="s">
        <v>159</v>
      </c>
      <c r="AU172" s="264" t="s">
        <v>82</v>
      </c>
      <c r="AV172" s="14" t="s">
        <v>82</v>
      </c>
      <c r="AW172" s="14" t="s">
        <v>30</v>
      </c>
      <c r="AX172" s="14" t="s">
        <v>73</v>
      </c>
      <c r="AY172" s="264" t="s">
        <v>138</v>
      </c>
    </row>
    <row r="173" s="13" customFormat="1">
      <c r="A173" s="13"/>
      <c r="B173" s="244"/>
      <c r="C173" s="245"/>
      <c r="D173" s="239" t="s">
        <v>159</v>
      </c>
      <c r="E173" s="246" t="s">
        <v>1</v>
      </c>
      <c r="F173" s="247" t="s">
        <v>220</v>
      </c>
      <c r="G173" s="245"/>
      <c r="H173" s="246" t="s">
        <v>1</v>
      </c>
      <c r="I173" s="248"/>
      <c r="J173" s="245"/>
      <c r="K173" s="245"/>
      <c r="L173" s="249"/>
      <c r="M173" s="250"/>
      <c r="N173" s="251"/>
      <c r="O173" s="251"/>
      <c r="P173" s="251"/>
      <c r="Q173" s="251"/>
      <c r="R173" s="251"/>
      <c r="S173" s="251"/>
      <c r="T173" s="25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3" t="s">
        <v>159</v>
      </c>
      <c r="AU173" s="253" t="s">
        <v>82</v>
      </c>
      <c r="AV173" s="13" t="s">
        <v>80</v>
      </c>
      <c r="AW173" s="13" t="s">
        <v>30</v>
      </c>
      <c r="AX173" s="13" t="s">
        <v>73</v>
      </c>
      <c r="AY173" s="253" t="s">
        <v>138</v>
      </c>
    </row>
    <row r="174" s="14" customFormat="1">
      <c r="A174" s="14"/>
      <c r="B174" s="254"/>
      <c r="C174" s="255"/>
      <c r="D174" s="239" t="s">
        <v>159</v>
      </c>
      <c r="E174" s="256" t="s">
        <v>1</v>
      </c>
      <c r="F174" s="257" t="s">
        <v>221</v>
      </c>
      <c r="G174" s="255"/>
      <c r="H174" s="258">
        <v>5</v>
      </c>
      <c r="I174" s="259"/>
      <c r="J174" s="255"/>
      <c r="K174" s="255"/>
      <c r="L174" s="260"/>
      <c r="M174" s="261"/>
      <c r="N174" s="262"/>
      <c r="O174" s="262"/>
      <c r="P174" s="262"/>
      <c r="Q174" s="262"/>
      <c r="R174" s="262"/>
      <c r="S174" s="262"/>
      <c r="T174" s="26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4" t="s">
        <v>159</v>
      </c>
      <c r="AU174" s="264" t="s">
        <v>82</v>
      </c>
      <c r="AV174" s="14" t="s">
        <v>82</v>
      </c>
      <c r="AW174" s="14" t="s">
        <v>30</v>
      </c>
      <c r="AX174" s="14" t="s">
        <v>73</v>
      </c>
      <c r="AY174" s="264" t="s">
        <v>138</v>
      </c>
    </row>
    <row r="175" s="15" customFormat="1">
      <c r="A175" s="15"/>
      <c r="B175" s="265"/>
      <c r="C175" s="266"/>
      <c r="D175" s="239" t="s">
        <v>159</v>
      </c>
      <c r="E175" s="267" t="s">
        <v>1</v>
      </c>
      <c r="F175" s="268" t="s">
        <v>164</v>
      </c>
      <c r="G175" s="266"/>
      <c r="H175" s="269">
        <v>18</v>
      </c>
      <c r="I175" s="270"/>
      <c r="J175" s="266"/>
      <c r="K175" s="266"/>
      <c r="L175" s="271"/>
      <c r="M175" s="272"/>
      <c r="N175" s="273"/>
      <c r="O175" s="273"/>
      <c r="P175" s="273"/>
      <c r="Q175" s="273"/>
      <c r="R175" s="273"/>
      <c r="S175" s="273"/>
      <c r="T175" s="274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75" t="s">
        <v>159</v>
      </c>
      <c r="AU175" s="275" t="s">
        <v>82</v>
      </c>
      <c r="AV175" s="15" t="s">
        <v>145</v>
      </c>
      <c r="AW175" s="15" t="s">
        <v>30</v>
      </c>
      <c r="AX175" s="15" t="s">
        <v>80</v>
      </c>
      <c r="AY175" s="275" t="s">
        <v>138</v>
      </c>
    </row>
    <row r="176" s="2" customFormat="1" ht="24.15" customHeight="1">
      <c r="A176" s="38"/>
      <c r="B176" s="39"/>
      <c r="C176" s="226" t="s">
        <v>222</v>
      </c>
      <c r="D176" s="226" t="s">
        <v>140</v>
      </c>
      <c r="E176" s="227" t="s">
        <v>223</v>
      </c>
      <c r="F176" s="228" t="s">
        <v>224</v>
      </c>
      <c r="G176" s="229" t="s">
        <v>225</v>
      </c>
      <c r="H176" s="230">
        <v>26</v>
      </c>
      <c r="I176" s="231"/>
      <c r="J176" s="232">
        <f>ROUND(I176*H176,2)</f>
        <v>0</v>
      </c>
      <c r="K176" s="228" t="s">
        <v>144</v>
      </c>
      <c r="L176" s="44"/>
      <c r="M176" s="233" t="s">
        <v>1</v>
      </c>
      <c r="N176" s="234" t="s">
        <v>38</v>
      </c>
      <c r="O176" s="91"/>
      <c r="P176" s="235">
        <f>O176*H176</f>
        <v>0</v>
      </c>
      <c r="Q176" s="235">
        <v>0.17488999999999999</v>
      </c>
      <c r="R176" s="235">
        <f>Q176*H176</f>
        <v>4.5471399999999997</v>
      </c>
      <c r="S176" s="235">
        <v>0</v>
      </c>
      <c r="T176" s="23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7" t="s">
        <v>145</v>
      </c>
      <c r="AT176" s="237" t="s">
        <v>140</v>
      </c>
      <c r="AU176" s="237" t="s">
        <v>82</v>
      </c>
      <c r="AY176" s="17" t="s">
        <v>138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7" t="s">
        <v>80</v>
      </c>
      <c r="BK176" s="238">
        <f>ROUND(I176*H176,2)</f>
        <v>0</v>
      </c>
      <c r="BL176" s="17" t="s">
        <v>145</v>
      </c>
      <c r="BM176" s="237" t="s">
        <v>226</v>
      </c>
    </row>
    <row r="177" s="2" customFormat="1">
      <c r="A177" s="38"/>
      <c r="B177" s="39"/>
      <c r="C177" s="40"/>
      <c r="D177" s="239" t="s">
        <v>147</v>
      </c>
      <c r="E177" s="40"/>
      <c r="F177" s="240" t="s">
        <v>227</v>
      </c>
      <c r="G177" s="40"/>
      <c r="H177" s="40"/>
      <c r="I177" s="241"/>
      <c r="J177" s="40"/>
      <c r="K177" s="40"/>
      <c r="L177" s="44"/>
      <c r="M177" s="242"/>
      <c r="N177" s="243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147</v>
      </c>
      <c r="AU177" s="17" t="s">
        <v>82</v>
      </c>
    </row>
    <row r="178" s="13" customFormat="1">
      <c r="A178" s="13"/>
      <c r="B178" s="244"/>
      <c r="C178" s="245"/>
      <c r="D178" s="239" t="s">
        <v>159</v>
      </c>
      <c r="E178" s="246" t="s">
        <v>1</v>
      </c>
      <c r="F178" s="247" t="s">
        <v>217</v>
      </c>
      <c r="G178" s="245"/>
      <c r="H178" s="246" t="s">
        <v>1</v>
      </c>
      <c r="I178" s="248"/>
      <c r="J178" s="245"/>
      <c r="K178" s="245"/>
      <c r="L178" s="249"/>
      <c r="M178" s="250"/>
      <c r="N178" s="251"/>
      <c r="O178" s="251"/>
      <c r="P178" s="251"/>
      <c r="Q178" s="251"/>
      <c r="R178" s="251"/>
      <c r="S178" s="251"/>
      <c r="T178" s="25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3" t="s">
        <v>159</v>
      </c>
      <c r="AU178" s="253" t="s">
        <v>82</v>
      </c>
      <c r="AV178" s="13" t="s">
        <v>80</v>
      </c>
      <c r="AW178" s="13" t="s">
        <v>30</v>
      </c>
      <c r="AX178" s="13" t="s">
        <v>73</v>
      </c>
      <c r="AY178" s="253" t="s">
        <v>138</v>
      </c>
    </row>
    <row r="179" s="13" customFormat="1">
      <c r="A179" s="13"/>
      <c r="B179" s="244"/>
      <c r="C179" s="245"/>
      <c r="D179" s="239" t="s">
        <v>159</v>
      </c>
      <c r="E179" s="246" t="s">
        <v>1</v>
      </c>
      <c r="F179" s="247" t="s">
        <v>228</v>
      </c>
      <c r="G179" s="245"/>
      <c r="H179" s="246" t="s">
        <v>1</v>
      </c>
      <c r="I179" s="248"/>
      <c r="J179" s="245"/>
      <c r="K179" s="245"/>
      <c r="L179" s="249"/>
      <c r="M179" s="250"/>
      <c r="N179" s="251"/>
      <c r="O179" s="251"/>
      <c r="P179" s="251"/>
      <c r="Q179" s="251"/>
      <c r="R179" s="251"/>
      <c r="S179" s="251"/>
      <c r="T179" s="25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3" t="s">
        <v>159</v>
      </c>
      <c r="AU179" s="253" t="s">
        <v>82</v>
      </c>
      <c r="AV179" s="13" t="s">
        <v>80</v>
      </c>
      <c r="AW179" s="13" t="s">
        <v>30</v>
      </c>
      <c r="AX179" s="13" t="s">
        <v>73</v>
      </c>
      <c r="AY179" s="253" t="s">
        <v>138</v>
      </c>
    </row>
    <row r="180" s="14" customFormat="1">
      <c r="A180" s="14"/>
      <c r="B180" s="254"/>
      <c r="C180" s="255"/>
      <c r="D180" s="239" t="s">
        <v>159</v>
      </c>
      <c r="E180" s="256" t="s">
        <v>1</v>
      </c>
      <c r="F180" s="257" t="s">
        <v>229</v>
      </c>
      <c r="G180" s="255"/>
      <c r="H180" s="258">
        <v>16</v>
      </c>
      <c r="I180" s="259"/>
      <c r="J180" s="255"/>
      <c r="K180" s="255"/>
      <c r="L180" s="260"/>
      <c r="M180" s="261"/>
      <c r="N180" s="262"/>
      <c r="O180" s="262"/>
      <c r="P180" s="262"/>
      <c r="Q180" s="262"/>
      <c r="R180" s="262"/>
      <c r="S180" s="262"/>
      <c r="T180" s="26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4" t="s">
        <v>159</v>
      </c>
      <c r="AU180" s="264" t="s">
        <v>82</v>
      </c>
      <c r="AV180" s="14" t="s">
        <v>82</v>
      </c>
      <c r="AW180" s="14" t="s">
        <v>30</v>
      </c>
      <c r="AX180" s="14" t="s">
        <v>73</v>
      </c>
      <c r="AY180" s="264" t="s">
        <v>138</v>
      </c>
    </row>
    <row r="181" s="13" customFormat="1">
      <c r="A181" s="13"/>
      <c r="B181" s="244"/>
      <c r="C181" s="245"/>
      <c r="D181" s="239" t="s">
        <v>159</v>
      </c>
      <c r="E181" s="246" t="s">
        <v>1</v>
      </c>
      <c r="F181" s="247" t="s">
        <v>220</v>
      </c>
      <c r="G181" s="245"/>
      <c r="H181" s="246" t="s">
        <v>1</v>
      </c>
      <c r="I181" s="248"/>
      <c r="J181" s="245"/>
      <c r="K181" s="245"/>
      <c r="L181" s="249"/>
      <c r="M181" s="250"/>
      <c r="N181" s="251"/>
      <c r="O181" s="251"/>
      <c r="P181" s="251"/>
      <c r="Q181" s="251"/>
      <c r="R181" s="251"/>
      <c r="S181" s="251"/>
      <c r="T181" s="25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3" t="s">
        <v>159</v>
      </c>
      <c r="AU181" s="253" t="s">
        <v>82</v>
      </c>
      <c r="AV181" s="13" t="s">
        <v>80</v>
      </c>
      <c r="AW181" s="13" t="s">
        <v>30</v>
      </c>
      <c r="AX181" s="13" t="s">
        <v>73</v>
      </c>
      <c r="AY181" s="253" t="s">
        <v>138</v>
      </c>
    </row>
    <row r="182" s="14" customFormat="1">
      <c r="A182" s="14"/>
      <c r="B182" s="254"/>
      <c r="C182" s="255"/>
      <c r="D182" s="239" t="s">
        <v>159</v>
      </c>
      <c r="E182" s="256" t="s">
        <v>1</v>
      </c>
      <c r="F182" s="257" t="s">
        <v>198</v>
      </c>
      <c r="G182" s="255"/>
      <c r="H182" s="258">
        <v>10</v>
      </c>
      <c r="I182" s="259"/>
      <c r="J182" s="255"/>
      <c r="K182" s="255"/>
      <c r="L182" s="260"/>
      <c r="M182" s="261"/>
      <c r="N182" s="262"/>
      <c r="O182" s="262"/>
      <c r="P182" s="262"/>
      <c r="Q182" s="262"/>
      <c r="R182" s="262"/>
      <c r="S182" s="262"/>
      <c r="T182" s="26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4" t="s">
        <v>159</v>
      </c>
      <c r="AU182" s="264" t="s">
        <v>82</v>
      </c>
      <c r="AV182" s="14" t="s">
        <v>82</v>
      </c>
      <c r="AW182" s="14" t="s">
        <v>30</v>
      </c>
      <c r="AX182" s="14" t="s">
        <v>73</v>
      </c>
      <c r="AY182" s="264" t="s">
        <v>138</v>
      </c>
    </row>
    <row r="183" s="15" customFormat="1">
      <c r="A183" s="15"/>
      <c r="B183" s="265"/>
      <c r="C183" s="266"/>
      <c r="D183" s="239" t="s">
        <v>159</v>
      </c>
      <c r="E183" s="267" t="s">
        <v>1</v>
      </c>
      <c r="F183" s="268" t="s">
        <v>164</v>
      </c>
      <c r="G183" s="266"/>
      <c r="H183" s="269">
        <v>26</v>
      </c>
      <c r="I183" s="270"/>
      <c r="J183" s="266"/>
      <c r="K183" s="266"/>
      <c r="L183" s="271"/>
      <c r="M183" s="272"/>
      <c r="N183" s="273"/>
      <c r="O183" s="273"/>
      <c r="P183" s="273"/>
      <c r="Q183" s="273"/>
      <c r="R183" s="273"/>
      <c r="S183" s="273"/>
      <c r="T183" s="274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75" t="s">
        <v>159</v>
      </c>
      <c r="AU183" s="275" t="s">
        <v>82</v>
      </c>
      <c r="AV183" s="15" t="s">
        <v>145</v>
      </c>
      <c r="AW183" s="15" t="s">
        <v>30</v>
      </c>
      <c r="AX183" s="15" t="s">
        <v>80</v>
      </c>
      <c r="AY183" s="275" t="s">
        <v>138</v>
      </c>
    </row>
    <row r="184" s="2" customFormat="1" ht="16.5" customHeight="1">
      <c r="A184" s="38"/>
      <c r="B184" s="39"/>
      <c r="C184" s="276" t="s">
        <v>230</v>
      </c>
      <c r="D184" s="276" t="s">
        <v>165</v>
      </c>
      <c r="E184" s="277" t="s">
        <v>231</v>
      </c>
      <c r="F184" s="278" t="s">
        <v>232</v>
      </c>
      <c r="G184" s="279" t="s">
        <v>225</v>
      </c>
      <c r="H184" s="280">
        <v>16</v>
      </c>
      <c r="I184" s="281"/>
      <c r="J184" s="282">
        <f>ROUND(I184*H184,2)</f>
        <v>0</v>
      </c>
      <c r="K184" s="278" t="s">
        <v>144</v>
      </c>
      <c r="L184" s="283"/>
      <c r="M184" s="284" t="s">
        <v>1</v>
      </c>
      <c r="N184" s="285" t="s">
        <v>38</v>
      </c>
      <c r="O184" s="91"/>
      <c r="P184" s="235">
        <f>O184*H184</f>
        <v>0</v>
      </c>
      <c r="Q184" s="235">
        <v>1.0000000000000001E-05</v>
      </c>
      <c r="R184" s="235">
        <f>Q184*H184</f>
        <v>0.00016000000000000001</v>
      </c>
      <c r="S184" s="235">
        <v>0</v>
      </c>
      <c r="T184" s="23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7" t="s">
        <v>169</v>
      </c>
      <c r="AT184" s="237" t="s">
        <v>165</v>
      </c>
      <c r="AU184" s="237" t="s">
        <v>82</v>
      </c>
      <c r="AY184" s="17" t="s">
        <v>138</v>
      </c>
      <c r="BE184" s="238">
        <f>IF(N184="základní",J184,0)</f>
        <v>0</v>
      </c>
      <c r="BF184" s="238">
        <f>IF(N184="snížená",J184,0)</f>
        <v>0</v>
      </c>
      <c r="BG184" s="238">
        <f>IF(N184="zákl. přenesená",J184,0)</f>
        <v>0</v>
      </c>
      <c r="BH184" s="238">
        <f>IF(N184="sníž. přenesená",J184,0)</f>
        <v>0</v>
      </c>
      <c r="BI184" s="238">
        <f>IF(N184="nulová",J184,0)</f>
        <v>0</v>
      </c>
      <c r="BJ184" s="17" t="s">
        <v>80</v>
      </c>
      <c r="BK184" s="238">
        <f>ROUND(I184*H184,2)</f>
        <v>0</v>
      </c>
      <c r="BL184" s="17" t="s">
        <v>145</v>
      </c>
      <c r="BM184" s="237" t="s">
        <v>233</v>
      </c>
    </row>
    <row r="185" s="2" customFormat="1">
      <c r="A185" s="38"/>
      <c r="B185" s="39"/>
      <c r="C185" s="40"/>
      <c r="D185" s="239" t="s">
        <v>147</v>
      </c>
      <c r="E185" s="40"/>
      <c r="F185" s="240" t="s">
        <v>232</v>
      </c>
      <c r="G185" s="40"/>
      <c r="H185" s="40"/>
      <c r="I185" s="241"/>
      <c r="J185" s="40"/>
      <c r="K185" s="40"/>
      <c r="L185" s="44"/>
      <c r="M185" s="242"/>
      <c r="N185" s="243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147</v>
      </c>
      <c r="AU185" s="17" t="s">
        <v>82</v>
      </c>
    </row>
    <row r="186" s="2" customFormat="1" ht="24.15" customHeight="1">
      <c r="A186" s="38"/>
      <c r="B186" s="39"/>
      <c r="C186" s="276" t="s">
        <v>234</v>
      </c>
      <c r="D186" s="276" t="s">
        <v>165</v>
      </c>
      <c r="E186" s="277" t="s">
        <v>235</v>
      </c>
      <c r="F186" s="278" t="s">
        <v>236</v>
      </c>
      <c r="G186" s="279" t="s">
        <v>225</v>
      </c>
      <c r="H186" s="280">
        <v>16</v>
      </c>
      <c r="I186" s="281"/>
      <c r="J186" s="282">
        <f>ROUND(I186*H186,2)</f>
        <v>0</v>
      </c>
      <c r="K186" s="278" t="s">
        <v>144</v>
      </c>
      <c r="L186" s="283"/>
      <c r="M186" s="284" t="s">
        <v>1</v>
      </c>
      <c r="N186" s="285" t="s">
        <v>38</v>
      </c>
      <c r="O186" s="91"/>
      <c r="P186" s="235">
        <f>O186*H186</f>
        <v>0</v>
      </c>
      <c r="Q186" s="235">
        <v>0.0035000000000000001</v>
      </c>
      <c r="R186" s="235">
        <f>Q186*H186</f>
        <v>0.056000000000000001</v>
      </c>
      <c r="S186" s="235">
        <v>0</v>
      </c>
      <c r="T186" s="23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7" t="s">
        <v>169</v>
      </c>
      <c r="AT186" s="237" t="s">
        <v>165</v>
      </c>
      <c r="AU186" s="237" t="s">
        <v>82</v>
      </c>
      <c r="AY186" s="17" t="s">
        <v>138</v>
      </c>
      <c r="BE186" s="238">
        <f>IF(N186="základní",J186,0)</f>
        <v>0</v>
      </c>
      <c r="BF186" s="238">
        <f>IF(N186="snížená",J186,0)</f>
        <v>0</v>
      </c>
      <c r="BG186" s="238">
        <f>IF(N186="zákl. přenesená",J186,0)</f>
        <v>0</v>
      </c>
      <c r="BH186" s="238">
        <f>IF(N186="sníž. přenesená",J186,0)</f>
        <v>0</v>
      </c>
      <c r="BI186" s="238">
        <f>IF(N186="nulová",J186,0)</f>
        <v>0</v>
      </c>
      <c r="BJ186" s="17" t="s">
        <v>80</v>
      </c>
      <c r="BK186" s="238">
        <f>ROUND(I186*H186,2)</f>
        <v>0</v>
      </c>
      <c r="BL186" s="17" t="s">
        <v>145</v>
      </c>
      <c r="BM186" s="237" t="s">
        <v>237</v>
      </c>
    </row>
    <row r="187" s="2" customFormat="1">
      <c r="A187" s="38"/>
      <c r="B187" s="39"/>
      <c r="C187" s="40"/>
      <c r="D187" s="239" t="s">
        <v>147</v>
      </c>
      <c r="E187" s="40"/>
      <c r="F187" s="240" t="s">
        <v>236</v>
      </c>
      <c r="G187" s="40"/>
      <c r="H187" s="40"/>
      <c r="I187" s="241"/>
      <c r="J187" s="40"/>
      <c r="K187" s="40"/>
      <c r="L187" s="44"/>
      <c r="M187" s="242"/>
      <c r="N187" s="243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147</v>
      </c>
      <c r="AU187" s="17" t="s">
        <v>82</v>
      </c>
    </row>
    <row r="188" s="2" customFormat="1" ht="16.5" customHeight="1">
      <c r="A188" s="38"/>
      <c r="B188" s="39"/>
      <c r="C188" s="276" t="s">
        <v>229</v>
      </c>
      <c r="D188" s="276" t="s">
        <v>165</v>
      </c>
      <c r="E188" s="277" t="s">
        <v>238</v>
      </c>
      <c r="F188" s="278" t="s">
        <v>239</v>
      </c>
      <c r="G188" s="279" t="s">
        <v>225</v>
      </c>
      <c r="H188" s="280">
        <v>10</v>
      </c>
      <c r="I188" s="281"/>
      <c r="J188" s="282">
        <f>ROUND(I188*H188,2)</f>
        <v>0</v>
      </c>
      <c r="K188" s="278" t="s">
        <v>144</v>
      </c>
      <c r="L188" s="283"/>
      <c r="M188" s="284" t="s">
        <v>1</v>
      </c>
      <c r="N188" s="285" t="s">
        <v>38</v>
      </c>
      <c r="O188" s="91"/>
      <c r="P188" s="235">
        <f>O188*H188</f>
        <v>0</v>
      </c>
      <c r="Q188" s="235">
        <v>0</v>
      </c>
      <c r="R188" s="235">
        <f>Q188*H188</f>
        <v>0</v>
      </c>
      <c r="S188" s="235">
        <v>0</v>
      </c>
      <c r="T188" s="23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7" t="s">
        <v>169</v>
      </c>
      <c r="AT188" s="237" t="s">
        <v>165</v>
      </c>
      <c r="AU188" s="237" t="s">
        <v>82</v>
      </c>
      <c r="AY188" s="17" t="s">
        <v>138</v>
      </c>
      <c r="BE188" s="238">
        <f>IF(N188="základní",J188,0)</f>
        <v>0</v>
      </c>
      <c r="BF188" s="238">
        <f>IF(N188="snížená",J188,0)</f>
        <v>0</v>
      </c>
      <c r="BG188" s="238">
        <f>IF(N188="zákl. přenesená",J188,0)</f>
        <v>0</v>
      </c>
      <c r="BH188" s="238">
        <f>IF(N188="sníž. přenesená",J188,0)</f>
        <v>0</v>
      </c>
      <c r="BI188" s="238">
        <f>IF(N188="nulová",J188,0)</f>
        <v>0</v>
      </c>
      <c r="BJ188" s="17" t="s">
        <v>80</v>
      </c>
      <c r="BK188" s="238">
        <f>ROUND(I188*H188,2)</f>
        <v>0</v>
      </c>
      <c r="BL188" s="17" t="s">
        <v>145</v>
      </c>
      <c r="BM188" s="237" t="s">
        <v>240</v>
      </c>
    </row>
    <row r="189" s="2" customFormat="1">
      <c r="A189" s="38"/>
      <c r="B189" s="39"/>
      <c r="C189" s="40"/>
      <c r="D189" s="239" t="s">
        <v>147</v>
      </c>
      <c r="E189" s="40"/>
      <c r="F189" s="240" t="s">
        <v>239</v>
      </c>
      <c r="G189" s="40"/>
      <c r="H189" s="40"/>
      <c r="I189" s="241"/>
      <c r="J189" s="40"/>
      <c r="K189" s="40"/>
      <c r="L189" s="44"/>
      <c r="M189" s="242"/>
      <c r="N189" s="243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147</v>
      </c>
      <c r="AU189" s="17" t="s">
        <v>82</v>
      </c>
    </row>
    <row r="190" s="2" customFormat="1" ht="24.15" customHeight="1">
      <c r="A190" s="38"/>
      <c r="B190" s="39"/>
      <c r="C190" s="226" t="s">
        <v>241</v>
      </c>
      <c r="D190" s="226" t="s">
        <v>140</v>
      </c>
      <c r="E190" s="227" t="s">
        <v>242</v>
      </c>
      <c r="F190" s="228" t="s">
        <v>243</v>
      </c>
      <c r="G190" s="229" t="s">
        <v>214</v>
      </c>
      <c r="H190" s="230">
        <v>32</v>
      </c>
      <c r="I190" s="231"/>
      <c r="J190" s="232">
        <f>ROUND(I190*H190,2)</f>
        <v>0</v>
      </c>
      <c r="K190" s="228" t="s">
        <v>144</v>
      </c>
      <c r="L190" s="44"/>
      <c r="M190" s="233" t="s">
        <v>1</v>
      </c>
      <c r="N190" s="234" t="s">
        <v>38</v>
      </c>
      <c r="O190" s="91"/>
      <c r="P190" s="235">
        <f>O190*H190</f>
        <v>0</v>
      </c>
      <c r="Q190" s="235">
        <v>0</v>
      </c>
      <c r="R190" s="235">
        <f>Q190*H190</f>
        <v>0</v>
      </c>
      <c r="S190" s="235">
        <v>0</v>
      </c>
      <c r="T190" s="23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7" t="s">
        <v>145</v>
      </c>
      <c r="AT190" s="237" t="s">
        <v>140</v>
      </c>
      <c r="AU190" s="237" t="s">
        <v>82</v>
      </c>
      <c r="AY190" s="17" t="s">
        <v>138</v>
      </c>
      <c r="BE190" s="238">
        <f>IF(N190="základní",J190,0)</f>
        <v>0</v>
      </c>
      <c r="BF190" s="238">
        <f>IF(N190="snížená",J190,0)</f>
        <v>0</v>
      </c>
      <c r="BG190" s="238">
        <f>IF(N190="zákl. přenesená",J190,0)</f>
        <v>0</v>
      </c>
      <c r="BH190" s="238">
        <f>IF(N190="sníž. přenesená",J190,0)</f>
        <v>0</v>
      </c>
      <c r="BI190" s="238">
        <f>IF(N190="nulová",J190,0)</f>
        <v>0</v>
      </c>
      <c r="BJ190" s="17" t="s">
        <v>80</v>
      </c>
      <c r="BK190" s="238">
        <f>ROUND(I190*H190,2)</f>
        <v>0</v>
      </c>
      <c r="BL190" s="17" t="s">
        <v>145</v>
      </c>
      <c r="BM190" s="237" t="s">
        <v>244</v>
      </c>
    </row>
    <row r="191" s="2" customFormat="1">
      <c r="A191" s="38"/>
      <c r="B191" s="39"/>
      <c r="C191" s="40"/>
      <c r="D191" s="239" t="s">
        <v>147</v>
      </c>
      <c r="E191" s="40"/>
      <c r="F191" s="240" t="s">
        <v>245</v>
      </c>
      <c r="G191" s="40"/>
      <c r="H191" s="40"/>
      <c r="I191" s="241"/>
      <c r="J191" s="40"/>
      <c r="K191" s="40"/>
      <c r="L191" s="44"/>
      <c r="M191" s="242"/>
      <c r="N191" s="243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147</v>
      </c>
      <c r="AU191" s="17" t="s">
        <v>82</v>
      </c>
    </row>
    <row r="192" s="13" customFormat="1">
      <c r="A192" s="13"/>
      <c r="B192" s="244"/>
      <c r="C192" s="245"/>
      <c r="D192" s="239" t="s">
        <v>159</v>
      </c>
      <c r="E192" s="246" t="s">
        <v>1</v>
      </c>
      <c r="F192" s="247" t="s">
        <v>217</v>
      </c>
      <c r="G192" s="245"/>
      <c r="H192" s="246" t="s">
        <v>1</v>
      </c>
      <c r="I192" s="248"/>
      <c r="J192" s="245"/>
      <c r="K192" s="245"/>
      <c r="L192" s="249"/>
      <c r="M192" s="250"/>
      <c r="N192" s="251"/>
      <c r="O192" s="251"/>
      <c r="P192" s="251"/>
      <c r="Q192" s="251"/>
      <c r="R192" s="251"/>
      <c r="S192" s="251"/>
      <c r="T192" s="25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3" t="s">
        <v>159</v>
      </c>
      <c r="AU192" s="253" t="s">
        <v>82</v>
      </c>
      <c r="AV192" s="13" t="s">
        <v>80</v>
      </c>
      <c r="AW192" s="13" t="s">
        <v>30</v>
      </c>
      <c r="AX192" s="13" t="s">
        <v>73</v>
      </c>
      <c r="AY192" s="253" t="s">
        <v>138</v>
      </c>
    </row>
    <row r="193" s="14" customFormat="1">
      <c r="A193" s="14"/>
      <c r="B193" s="254"/>
      <c r="C193" s="255"/>
      <c r="D193" s="239" t="s">
        <v>159</v>
      </c>
      <c r="E193" s="256" t="s">
        <v>1</v>
      </c>
      <c r="F193" s="257" t="s">
        <v>246</v>
      </c>
      <c r="G193" s="255"/>
      <c r="H193" s="258">
        <v>32</v>
      </c>
      <c r="I193" s="259"/>
      <c r="J193" s="255"/>
      <c r="K193" s="255"/>
      <c r="L193" s="260"/>
      <c r="M193" s="261"/>
      <c r="N193" s="262"/>
      <c r="O193" s="262"/>
      <c r="P193" s="262"/>
      <c r="Q193" s="262"/>
      <c r="R193" s="262"/>
      <c r="S193" s="262"/>
      <c r="T193" s="26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4" t="s">
        <v>159</v>
      </c>
      <c r="AU193" s="264" t="s">
        <v>82</v>
      </c>
      <c r="AV193" s="14" t="s">
        <v>82</v>
      </c>
      <c r="AW193" s="14" t="s">
        <v>30</v>
      </c>
      <c r="AX193" s="14" t="s">
        <v>73</v>
      </c>
      <c r="AY193" s="264" t="s">
        <v>138</v>
      </c>
    </row>
    <row r="194" s="15" customFormat="1">
      <c r="A194" s="15"/>
      <c r="B194" s="265"/>
      <c r="C194" s="266"/>
      <c r="D194" s="239" t="s">
        <v>159</v>
      </c>
      <c r="E194" s="267" t="s">
        <v>1</v>
      </c>
      <c r="F194" s="268" t="s">
        <v>164</v>
      </c>
      <c r="G194" s="266"/>
      <c r="H194" s="269">
        <v>32</v>
      </c>
      <c r="I194" s="270"/>
      <c r="J194" s="266"/>
      <c r="K194" s="266"/>
      <c r="L194" s="271"/>
      <c r="M194" s="272"/>
      <c r="N194" s="273"/>
      <c r="O194" s="273"/>
      <c r="P194" s="273"/>
      <c r="Q194" s="273"/>
      <c r="R194" s="273"/>
      <c r="S194" s="273"/>
      <c r="T194" s="274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75" t="s">
        <v>159</v>
      </c>
      <c r="AU194" s="275" t="s">
        <v>82</v>
      </c>
      <c r="AV194" s="15" t="s">
        <v>145</v>
      </c>
      <c r="AW194" s="15" t="s">
        <v>30</v>
      </c>
      <c r="AX194" s="15" t="s">
        <v>80</v>
      </c>
      <c r="AY194" s="275" t="s">
        <v>138</v>
      </c>
    </row>
    <row r="195" s="2" customFormat="1" ht="24.15" customHeight="1">
      <c r="A195" s="38"/>
      <c r="B195" s="39"/>
      <c r="C195" s="276" t="s">
        <v>247</v>
      </c>
      <c r="D195" s="276" t="s">
        <v>165</v>
      </c>
      <c r="E195" s="277" t="s">
        <v>248</v>
      </c>
      <c r="F195" s="278" t="s">
        <v>249</v>
      </c>
      <c r="G195" s="279" t="s">
        <v>214</v>
      </c>
      <c r="H195" s="280">
        <v>32</v>
      </c>
      <c r="I195" s="281"/>
      <c r="J195" s="282">
        <f>ROUND(I195*H195,2)</f>
        <v>0</v>
      </c>
      <c r="K195" s="278" t="s">
        <v>144</v>
      </c>
      <c r="L195" s="283"/>
      <c r="M195" s="284" t="s">
        <v>1</v>
      </c>
      <c r="N195" s="285" t="s">
        <v>38</v>
      </c>
      <c r="O195" s="91"/>
      <c r="P195" s="235">
        <f>O195*H195</f>
        <v>0</v>
      </c>
      <c r="Q195" s="235">
        <v>0.00248</v>
      </c>
      <c r="R195" s="235">
        <f>Q195*H195</f>
        <v>0.07936</v>
      </c>
      <c r="S195" s="235">
        <v>0</v>
      </c>
      <c r="T195" s="23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7" t="s">
        <v>169</v>
      </c>
      <c r="AT195" s="237" t="s">
        <v>165</v>
      </c>
      <c r="AU195" s="237" t="s">
        <v>82</v>
      </c>
      <c r="AY195" s="17" t="s">
        <v>138</v>
      </c>
      <c r="BE195" s="238">
        <f>IF(N195="základní",J195,0)</f>
        <v>0</v>
      </c>
      <c r="BF195" s="238">
        <f>IF(N195="snížená",J195,0)</f>
        <v>0</v>
      </c>
      <c r="BG195" s="238">
        <f>IF(N195="zákl. přenesená",J195,0)</f>
        <v>0</v>
      </c>
      <c r="BH195" s="238">
        <f>IF(N195="sníž. přenesená",J195,0)</f>
        <v>0</v>
      </c>
      <c r="BI195" s="238">
        <f>IF(N195="nulová",J195,0)</f>
        <v>0</v>
      </c>
      <c r="BJ195" s="17" t="s">
        <v>80</v>
      </c>
      <c r="BK195" s="238">
        <f>ROUND(I195*H195,2)</f>
        <v>0</v>
      </c>
      <c r="BL195" s="17" t="s">
        <v>145</v>
      </c>
      <c r="BM195" s="237" t="s">
        <v>250</v>
      </c>
    </row>
    <row r="196" s="2" customFormat="1">
      <c r="A196" s="38"/>
      <c r="B196" s="39"/>
      <c r="C196" s="40"/>
      <c r="D196" s="239" t="s">
        <v>147</v>
      </c>
      <c r="E196" s="40"/>
      <c r="F196" s="240" t="s">
        <v>249</v>
      </c>
      <c r="G196" s="40"/>
      <c r="H196" s="40"/>
      <c r="I196" s="241"/>
      <c r="J196" s="40"/>
      <c r="K196" s="40"/>
      <c r="L196" s="44"/>
      <c r="M196" s="242"/>
      <c r="N196" s="243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147</v>
      </c>
      <c r="AU196" s="17" t="s">
        <v>82</v>
      </c>
    </row>
    <row r="197" s="12" customFormat="1" ht="20.88" customHeight="1">
      <c r="A197" s="12"/>
      <c r="B197" s="210"/>
      <c r="C197" s="211"/>
      <c r="D197" s="212" t="s">
        <v>72</v>
      </c>
      <c r="E197" s="224" t="s">
        <v>251</v>
      </c>
      <c r="F197" s="224" t="s">
        <v>252</v>
      </c>
      <c r="G197" s="211"/>
      <c r="H197" s="211"/>
      <c r="I197" s="214"/>
      <c r="J197" s="225">
        <f>BK197</f>
        <v>0</v>
      </c>
      <c r="K197" s="211"/>
      <c r="L197" s="216"/>
      <c r="M197" s="217"/>
      <c r="N197" s="218"/>
      <c r="O197" s="218"/>
      <c r="P197" s="219">
        <f>SUM(P198:P199)</f>
        <v>0</v>
      </c>
      <c r="Q197" s="218"/>
      <c r="R197" s="219">
        <f>SUM(R198:R199)</f>
        <v>0</v>
      </c>
      <c r="S197" s="218"/>
      <c r="T197" s="220">
        <f>SUM(T198:T199)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21" t="s">
        <v>80</v>
      </c>
      <c r="AT197" s="222" t="s">
        <v>72</v>
      </c>
      <c r="AU197" s="222" t="s">
        <v>82</v>
      </c>
      <c r="AY197" s="221" t="s">
        <v>138</v>
      </c>
      <c r="BK197" s="223">
        <f>SUM(BK198:BK199)</f>
        <v>0</v>
      </c>
    </row>
    <row r="198" s="2" customFormat="1" ht="24.15" customHeight="1">
      <c r="A198" s="38"/>
      <c r="B198" s="39"/>
      <c r="C198" s="226" t="s">
        <v>253</v>
      </c>
      <c r="D198" s="226" t="s">
        <v>140</v>
      </c>
      <c r="E198" s="227" t="s">
        <v>254</v>
      </c>
      <c r="F198" s="228" t="s">
        <v>255</v>
      </c>
      <c r="G198" s="229" t="s">
        <v>168</v>
      </c>
      <c r="H198" s="230">
        <v>5.7880000000000003</v>
      </c>
      <c r="I198" s="231"/>
      <c r="J198" s="232">
        <f>ROUND(I198*H198,2)</f>
        <v>0</v>
      </c>
      <c r="K198" s="228" t="s">
        <v>144</v>
      </c>
      <c r="L198" s="44"/>
      <c r="M198" s="233" t="s">
        <v>1</v>
      </c>
      <c r="N198" s="234" t="s">
        <v>38</v>
      </c>
      <c r="O198" s="91"/>
      <c r="P198" s="235">
        <f>O198*H198</f>
        <v>0</v>
      </c>
      <c r="Q198" s="235">
        <v>0</v>
      </c>
      <c r="R198" s="235">
        <f>Q198*H198</f>
        <v>0</v>
      </c>
      <c r="S198" s="235">
        <v>0</v>
      </c>
      <c r="T198" s="23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7" t="s">
        <v>145</v>
      </c>
      <c r="AT198" s="237" t="s">
        <v>140</v>
      </c>
      <c r="AU198" s="237" t="s">
        <v>153</v>
      </c>
      <c r="AY198" s="17" t="s">
        <v>138</v>
      </c>
      <c r="BE198" s="238">
        <f>IF(N198="základní",J198,0)</f>
        <v>0</v>
      </c>
      <c r="BF198" s="238">
        <f>IF(N198="snížená",J198,0)</f>
        <v>0</v>
      </c>
      <c r="BG198" s="238">
        <f>IF(N198="zákl. přenesená",J198,0)</f>
        <v>0</v>
      </c>
      <c r="BH198" s="238">
        <f>IF(N198="sníž. přenesená",J198,0)</f>
        <v>0</v>
      </c>
      <c r="BI198" s="238">
        <f>IF(N198="nulová",J198,0)</f>
        <v>0</v>
      </c>
      <c r="BJ198" s="17" t="s">
        <v>80</v>
      </c>
      <c r="BK198" s="238">
        <f>ROUND(I198*H198,2)</f>
        <v>0</v>
      </c>
      <c r="BL198" s="17" t="s">
        <v>145</v>
      </c>
      <c r="BM198" s="237" t="s">
        <v>256</v>
      </c>
    </row>
    <row r="199" s="2" customFormat="1">
      <c r="A199" s="38"/>
      <c r="B199" s="39"/>
      <c r="C199" s="40"/>
      <c r="D199" s="239" t="s">
        <v>147</v>
      </c>
      <c r="E199" s="40"/>
      <c r="F199" s="240" t="s">
        <v>257</v>
      </c>
      <c r="G199" s="40"/>
      <c r="H199" s="40"/>
      <c r="I199" s="241"/>
      <c r="J199" s="40"/>
      <c r="K199" s="40"/>
      <c r="L199" s="44"/>
      <c r="M199" s="242"/>
      <c r="N199" s="243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147</v>
      </c>
      <c r="AU199" s="17" t="s">
        <v>153</v>
      </c>
    </row>
    <row r="200" s="12" customFormat="1" ht="22.8" customHeight="1">
      <c r="A200" s="12"/>
      <c r="B200" s="210"/>
      <c r="C200" s="211"/>
      <c r="D200" s="212" t="s">
        <v>72</v>
      </c>
      <c r="E200" s="224" t="s">
        <v>192</v>
      </c>
      <c r="F200" s="224" t="s">
        <v>258</v>
      </c>
      <c r="G200" s="211"/>
      <c r="H200" s="211"/>
      <c r="I200" s="214"/>
      <c r="J200" s="225">
        <f>BK200</f>
        <v>0</v>
      </c>
      <c r="K200" s="211"/>
      <c r="L200" s="216"/>
      <c r="M200" s="217"/>
      <c r="N200" s="218"/>
      <c r="O200" s="218"/>
      <c r="P200" s="219">
        <f>SUM(P201:P215)</f>
        <v>0</v>
      </c>
      <c r="Q200" s="218"/>
      <c r="R200" s="219">
        <f>SUM(R201:R215)</f>
        <v>0</v>
      </c>
      <c r="S200" s="218"/>
      <c r="T200" s="220">
        <f>SUM(T201:T215)</f>
        <v>537.18060000000003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21" t="s">
        <v>80</v>
      </c>
      <c r="AT200" s="222" t="s">
        <v>72</v>
      </c>
      <c r="AU200" s="222" t="s">
        <v>80</v>
      </c>
      <c r="AY200" s="221" t="s">
        <v>138</v>
      </c>
      <c r="BK200" s="223">
        <f>SUM(BK201:BK215)</f>
        <v>0</v>
      </c>
    </row>
    <row r="201" s="2" customFormat="1" ht="16.5" customHeight="1">
      <c r="A201" s="38"/>
      <c r="B201" s="39"/>
      <c r="C201" s="226" t="s">
        <v>259</v>
      </c>
      <c r="D201" s="226" t="s">
        <v>140</v>
      </c>
      <c r="E201" s="227" t="s">
        <v>260</v>
      </c>
      <c r="F201" s="228" t="s">
        <v>261</v>
      </c>
      <c r="G201" s="229" t="s">
        <v>156</v>
      </c>
      <c r="H201" s="230">
        <v>18.753</v>
      </c>
      <c r="I201" s="231"/>
      <c r="J201" s="232">
        <f>ROUND(I201*H201,2)</f>
        <v>0</v>
      </c>
      <c r="K201" s="228" t="s">
        <v>144</v>
      </c>
      <c r="L201" s="44"/>
      <c r="M201" s="233" t="s">
        <v>1</v>
      </c>
      <c r="N201" s="234" t="s">
        <v>38</v>
      </c>
      <c r="O201" s="91"/>
      <c r="P201" s="235">
        <f>O201*H201</f>
        <v>0</v>
      </c>
      <c r="Q201" s="235">
        <v>0</v>
      </c>
      <c r="R201" s="235">
        <f>Q201*H201</f>
        <v>0</v>
      </c>
      <c r="S201" s="235">
        <v>2.2000000000000002</v>
      </c>
      <c r="T201" s="236">
        <f>S201*H201</f>
        <v>41.256600000000006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7" t="s">
        <v>145</v>
      </c>
      <c r="AT201" s="237" t="s">
        <v>140</v>
      </c>
      <c r="AU201" s="237" t="s">
        <v>82</v>
      </c>
      <c r="AY201" s="17" t="s">
        <v>138</v>
      </c>
      <c r="BE201" s="238">
        <f>IF(N201="základní",J201,0)</f>
        <v>0</v>
      </c>
      <c r="BF201" s="238">
        <f>IF(N201="snížená",J201,0)</f>
        <v>0</v>
      </c>
      <c r="BG201" s="238">
        <f>IF(N201="zákl. přenesená",J201,0)</f>
        <v>0</v>
      </c>
      <c r="BH201" s="238">
        <f>IF(N201="sníž. přenesená",J201,0)</f>
        <v>0</v>
      </c>
      <c r="BI201" s="238">
        <f>IF(N201="nulová",J201,0)</f>
        <v>0</v>
      </c>
      <c r="BJ201" s="17" t="s">
        <v>80</v>
      </c>
      <c r="BK201" s="238">
        <f>ROUND(I201*H201,2)</f>
        <v>0</v>
      </c>
      <c r="BL201" s="17" t="s">
        <v>145</v>
      </c>
      <c r="BM201" s="237" t="s">
        <v>262</v>
      </c>
    </row>
    <row r="202" s="2" customFormat="1">
      <c r="A202" s="38"/>
      <c r="B202" s="39"/>
      <c r="C202" s="40"/>
      <c r="D202" s="239" t="s">
        <v>147</v>
      </c>
      <c r="E202" s="40"/>
      <c r="F202" s="240" t="s">
        <v>263</v>
      </c>
      <c r="G202" s="40"/>
      <c r="H202" s="40"/>
      <c r="I202" s="241"/>
      <c r="J202" s="40"/>
      <c r="K202" s="40"/>
      <c r="L202" s="44"/>
      <c r="M202" s="242"/>
      <c r="N202" s="243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147</v>
      </c>
      <c r="AU202" s="17" t="s">
        <v>82</v>
      </c>
    </row>
    <row r="203" s="13" customFormat="1">
      <c r="A203" s="13"/>
      <c r="B203" s="244"/>
      <c r="C203" s="245"/>
      <c r="D203" s="239" t="s">
        <v>159</v>
      </c>
      <c r="E203" s="246" t="s">
        <v>1</v>
      </c>
      <c r="F203" s="247" t="s">
        <v>264</v>
      </c>
      <c r="G203" s="245"/>
      <c r="H203" s="246" t="s">
        <v>1</v>
      </c>
      <c r="I203" s="248"/>
      <c r="J203" s="245"/>
      <c r="K203" s="245"/>
      <c r="L203" s="249"/>
      <c r="M203" s="250"/>
      <c r="N203" s="251"/>
      <c r="O203" s="251"/>
      <c r="P203" s="251"/>
      <c r="Q203" s="251"/>
      <c r="R203" s="251"/>
      <c r="S203" s="251"/>
      <c r="T203" s="25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3" t="s">
        <v>159</v>
      </c>
      <c r="AU203" s="253" t="s">
        <v>82</v>
      </c>
      <c r="AV203" s="13" t="s">
        <v>80</v>
      </c>
      <c r="AW203" s="13" t="s">
        <v>30</v>
      </c>
      <c r="AX203" s="13" t="s">
        <v>73</v>
      </c>
      <c r="AY203" s="253" t="s">
        <v>138</v>
      </c>
    </row>
    <row r="204" s="14" customFormat="1">
      <c r="A204" s="14"/>
      <c r="B204" s="254"/>
      <c r="C204" s="255"/>
      <c r="D204" s="239" t="s">
        <v>159</v>
      </c>
      <c r="E204" s="256" t="s">
        <v>1</v>
      </c>
      <c r="F204" s="257" t="s">
        <v>265</v>
      </c>
      <c r="G204" s="255"/>
      <c r="H204" s="258">
        <v>18.753</v>
      </c>
      <c r="I204" s="259"/>
      <c r="J204" s="255"/>
      <c r="K204" s="255"/>
      <c r="L204" s="260"/>
      <c r="M204" s="261"/>
      <c r="N204" s="262"/>
      <c r="O204" s="262"/>
      <c r="P204" s="262"/>
      <c r="Q204" s="262"/>
      <c r="R204" s="262"/>
      <c r="S204" s="262"/>
      <c r="T204" s="26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4" t="s">
        <v>159</v>
      </c>
      <c r="AU204" s="264" t="s">
        <v>82</v>
      </c>
      <c r="AV204" s="14" t="s">
        <v>82</v>
      </c>
      <c r="AW204" s="14" t="s">
        <v>30</v>
      </c>
      <c r="AX204" s="14" t="s">
        <v>73</v>
      </c>
      <c r="AY204" s="264" t="s">
        <v>138</v>
      </c>
    </row>
    <row r="205" s="15" customFormat="1">
      <c r="A205" s="15"/>
      <c r="B205" s="265"/>
      <c r="C205" s="266"/>
      <c r="D205" s="239" t="s">
        <v>159</v>
      </c>
      <c r="E205" s="267" t="s">
        <v>1</v>
      </c>
      <c r="F205" s="268" t="s">
        <v>164</v>
      </c>
      <c r="G205" s="266"/>
      <c r="H205" s="269">
        <v>18.753</v>
      </c>
      <c r="I205" s="270"/>
      <c r="J205" s="266"/>
      <c r="K205" s="266"/>
      <c r="L205" s="271"/>
      <c r="M205" s="272"/>
      <c r="N205" s="273"/>
      <c r="O205" s="273"/>
      <c r="P205" s="273"/>
      <c r="Q205" s="273"/>
      <c r="R205" s="273"/>
      <c r="S205" s="273"/>
      <c r="T205" s="274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75" t="s">
        <v>159</v>
      </c>
      <c r="AU205" s="275" t="s">
        <v>82</v>
      </c>
      <c r="AV205" s="15" t="s">
        <v>145</v>
      </c>
      <c r="AW205" s="15" t="s">
        <v>30</v>
      </c>
      <c r="AX205" s="15" t="s">
        <v>80</v>
      </c>
      <c r="AY205" s="275" t="s">
        <v>138</v>
      </c>
    </row>
    <row r="206" s="2" customFormat="1" ht="16.5" customHeight="1">
      <c r="A206" s="38"/>
      <c r="B206" s="39"/>
      <c r="C206" s="226" t="s">
        <v>7</v>
      </c>
      <c r="D206" s="226" t="s">
        <v>140</v>
      </c>
      <c r="E206" s="227" t="s">
        <v>266</v>
      </c>
      <c r="F206" s="228" t="s">
        <v>267</v>
      </c>
      <c r="G206" s="229" t="s">
        <v>143</v>
      </c>
      <c r="H206" s="230">
        <v>26</v>
      </c>
      <c r="I206" s="231"/>
      <c r="J206" s="232">
        <f>ROUND(I206*H206,2)</f>
        <v>0</v>
      </c>
      <c r="K206" s="228" t="s">
        <v>144</v>
      </c>
      <c r="L206" s="44"/>
      <c r="M206" s="233" t="s">
        <v>1</v>
      </c>
      <c r="N206" s="234" t="s">
        <v>38</v>
      </c>
      <c r="O206" s="91"/>
      <c r="P206" s="235">
        <f>O206*H206</f>
        <v>0</v>
      </c>
      <c r="Q206" s="235">
        <v>0</v>
      </c>
      <c r="R206" s="235">
        <f>Q206*H206</f>
        <v>0</v>
      </c>
      <c r="S206" s="235">
        <v>0.32400000000000001</v>
      </c>
      <c r="T206" s="236">
        <f>S206*H206</f>
        <v>8.4239999999999995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7" t="s">
        <v>145</v>
      </c>
      <c r="AT206" s="237" t="s">
        <v>140</v>
      </c>
      <c r="AU206" s="237" t="s">
        <v>82</v>
      </c>
      <c r="AY206" s="17" t="s">
        <v>138</v>
      </c>
      <c r="BE206" s="238">
        <f>IF(N206="základní",J206,0)</f>
        <v>0</v>
      </c>
      <c r="BF206" s="238">
        <f>IF(N206="snížená",J206,0)</f>
        <v>0</v>
      </c>
      <c r="BG206" s="238">
        <f>IF(N206="zákl. přenesená",J206,0)</f>
        <v>0</v>
      </c>
      <c r="BH206" s="238">
        <f>IF(N206="sníž. přenesená",J206,0)</f>
        <v>0</v>
      </c>
      <c r="BI206" s="238">
        <f>IF(N206="nulová",J206,0)</f>
        <v>0</v>
      </c>
      <c r="BJ206" s="17" t="s">
        <v>80</v>
      </c>
      <c r="BK206" s="238">
        <f>ROUND(I206*H206,2)</f>
        <v>0</v>
      </c>
      <c r="BL206" s="17" t="s">
        <v>145</v>
      </c>
      <c r="BM206" s="237" t="s">
        <v>268</v>
      </c>
    </row>
    <row r="207" s="2" customFormat="1">
      <c r="A207" s="38"/>
      <c r="B207" s="39"/>
      <c r="C207" s="40"/>
      <c r="D207" s="239" t="s">
        <v>147</v>
      </c>
      <c r="E207" s="40"/>
      <c r="F207" s="240" t="s">
        <v>269</v>
      </c>
      <c r="G207" s="40"/>
      <c r="H207" s="40"/>
      <c r="I207" s="241"/>
      <c r="J207" s="40"/>
      <c r="K207" s="40"/>
      <c r="L207" s="44"/>
      <c r="M207" s="242"/>
      <c r="N207" s="243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147</v>
      </c>
      <c r="AU207" s="17" t="s">
        <v>82</v>
      </c>
    </row>
    <row r="208" s="13" customFormat="1">
      <c r="A208" s="13"/>
      <c r="B208" s="244"/>
      <c r="C208" s="245"/>
      <c r="D208" s="239" t="s">
        <v>159</v>
      </c>
      <c r="E208" s="246" t="s">
        <v>1</v>
      </c>
      <c r="F208" s="247" t="s">
        <v>162</v>
      </c>
      <c r="G208" s="245"/>
      <c r="H208" s="246" t="s">
        <v>1</v>
      </c>
      <c r="I208" s="248"/>
      <c r="J208" s="245"/>
      <c r="K208" s="245"/>
      <c r="L208" s="249"/>
      <c r="M208" s="250"/>
      <c r="N208" s="251"/>
      <c r="O208" s="251"/>
      <c r="P208" s="251"/>
      <c r="Q208" s="251"/>
      <c r="R208" s="251"/>
      <c r="S208" s="251"/>
      <c r="T208" s="25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3" t="s">
        <v>159</v>
      </c>
      <c r="AU208" s="253" t="s">
        <v>82</v>
      </c>
      <c r="AV208" s="13" t="s">
        <v>80</v>
      </c>
      <c r="AW208" s="13" t="s">
        <v>30</v>
      </c>
      <c r="AX208" s="13" t="s">
        <v>73</v>
      </c>
      <c r="AY208" s="253" t="s">
        <v>138</v>
      </c>
    </row>
    <row r="209" s="13" customFormat="1">
      <c r="A209" s="13"/>
      <c r="B209" s="244"/>
      <c r="C209" s="245"/>
      <c r="D209" s="239" t="s">
        <v>159</v>
      </c>
      <c r="E209" s="246" t="s">
        <v>1</v>
      </c>
      <c r="F209" s="247" t="s">
        <v>270</v>
      </c>
      <c r="G209" s="245"/>
      <c r="H209" s="246" t="s">
        <v>1</v>
      </c>
      <c r="I209" s="248"/>
      <c r="J209" s="245"/>
      <c r="K209" s="245"/>
      <c r="L209" s="249"/>
      <c r="M209" s="250"/>
      <c r="N209" s="251"/>
      <c r="O209" s="251"/>
      <c r="P209" s="251"/>
      <c r="Q209" s="251"/>
      <c r="R209" s="251"/>
      <c r="S209" s="251"/>
      <c r="T209" s="25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3" t="s">
        <v>159</v>
      </c>
      <c r="AU209" s="253" t="s">
        <v>82</v>
      </c>
      <c r="AV209" s="13" t="s">
        <v>80</v>
      </c>
      <c r="AW209" s="13" t="s">
        <v>30</v>
      </c>
      <c r="AX209" s="13" t="s">
        <v>73</v>
      </c>
      <c r="AY209" s="253" t="s">
        <v>138</v>
      </c>
    </row>
    <row r="210" s="14" customFormat="1">
      <c r="A210" s="14"/>
      <c r="B210" s="254"/>
      <c r="C210" s="255"/>
      <c r="D210" s="239" t="s">
        <v>159</v>
      </c>
      <c r="E210" s="256" t="s">
        <v>1</v>
      </c>
      <c r="F210" s="257" t="s">
        <v>271</v>
      </c>
      <c r="G210" s="255"/>
      <c r="H210" s="258">
        <v>20</v>
      </c>
      <c r="I210" s="259"/>
      <c r="J210" s="255"/>
      <c r="K210" s="255"/>
      <c r="L210" s="260"/>
      <c r="M210" s="261"/>
      <c r="N210" s="262"/>
      <c r="O210" s="262"/>
      <c r="P210" s="262"/>
      <c r="Q210" s="262"/>
      <c r="R210" s="262"/>
      <c r="S210" s="262"/>
      <c r="T210" s="26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4" t="s">
        <v>159</v>
      </c>
      <c r="AU210" s="264" t="s">
        <v>82</v>
      </c>
      <c r="AV210" s="14" t="s">
        <v>82</v>
      </c>
      <c r="AW210" s="14" t="s">
        <v>30</v>
      </c>
      <c r="AX210" s="14" t="s">
        <v>73</v>
      </c>
      <c r="AY210" s="264" t="s">
        <v>138</v>
      </c>
    </row>
    <row r="211" s="13" customFormat="1">
      <c r="A211" s="13"/>
      <c r="B211" s="244"/>
      <c r="C211" s="245"/>
      <c r="D211" s="239" t="s">
        <v>159</v>
      </c>
      <c r="E211" s="246" t="s">
        <v>1</v>
      </c>
      <c r="F211" s="247" t="s">
        <v>272</v>
      </c>
      <c r="G211" s="245"/>
      <c r="H211" s="246" t="s">
        <v>1</v>
      </c>
      <c r="I211" s="248"/>
      <c r="J211" s="245"/>
      <c r="K211" s="245"/>
      <c r="L211" s="249"/>
      <c r="M211" s="250"/>
      <c r="N211" s="251"/>
      <c r="O211" s="251"/>
      <c r="P211" s="251"/>
      <c r="Q211" s="251"/>
      <c r="R211" s="251"/>
      <c r="S211" s="251"/>
      <c r="T211" s="25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3" t="s">
        <v>159</v>
      </c>
      <c r="AU211" s="253" t="s">
        <v>82</v>
      </c>
      <c r="AV211" s="13" t="s">
        <v>80</v>
      </c>
      <c r="AW211" s="13" t="s">
        <v>30</v>
      </c>
      <c r="AX211" s="13" t="s">
        <v>73</v>
      </c>
      <c r="AY211" s="253" t="s">
        <v>138</v>
      </c>
    </row>
    <row r="212" s="14" customFormat="1">
      <c r="A212" s="14"/>
      <c r="B212" s="254"/>
      <c r="C212" s="255"/>
      <c r="D212" s="239" t="s">
        <v>159</v>
      </c>
      <c r="E212" s="256" t="s">
        <v>1</v>
      </c>
      <c r="F212" s="257" t="s">
        <v>273</v>
      </c>
      <c r="G212" s="255"/>
      <c r="H212" s="258">
        <v>6</v>
      </c>
      <c r="I212" s="259"/>
      <c r="J212" s="255"/>
      <c r="K212" s="255"/>
      <c r="L212" s="260"/>
      <c r="M212" s="261"/>
      <c r="N212" s="262"/>
      <c r="O212" s="262"/>
      <c r="P212" s="262"/>
      <c r="Q212" s="262"/>
      <c r="R212" s="262"/>
      <c r="S212" s="262"/>
      <c r="T212" s="26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4" t="s">
        <v>159</v>
      </c>
      <c r="AU212" s="264" t="s">
        <v>82</v>
      </c>
      <c r="AV212" s="14" t="s">
        <v>82</v>
      </c>
      <c r="AW212" s="14" t="s">
        <v>30</v>
      </c>
      <c r="AX212" s="14" t="s">
        <v>73</v>
      </c>
      <c r="AY212" s="264" t="s">
        <v>138</v>
      </c>
    </row>
    <row r="213" s="15" customFormat="1">
      <c r="A213" s="15"/>
      <c r="B213" s="265"/>
      <c r="C213" s="266"/>
      <c r="D213" s="239" t="s">
        <v>159</v>
      </c>
      <c r="E213" s="267" t="s">
        <v>1</v>
      </c>
      <c r="F213" s="268" t="s">
        <v>164</v>
      </c>
      <c r="G213" s="266"/>
      <c r="H213" s="269">
        <v>26</v>
      </c>
      <c r="I213" s="270"/>
      <c r="J213" s="266"/>
      <c r="K213" s="266"/>
      <c r="L213" s="271"/>
      <c r="M213" s="272"/>
      <c r="N213" s="273"/>
      <c r="O213" s="273"/>
      <c r="P213" s="273"/>
      <c r="Q213" s="273"/>
      <c r="R213" s="273"/>
      <c r="S213" s="273"/>
      <c r="T213" s="274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75" t="s">
        <v>159</v>
      </c>
      <c r="AU213" s="275" t="s">
        <v>82</v>
      </c>
      <c r="AV213" s="15" t="s">
        <v>145</v>
      </c>
      <c r="AW213" s="15" t="s">
        <v>30</v>
      </c>
      <c r="AX213" s="15" t="s">
        <v>80</v>
      </c>
      <c r="AY213" s="275" t="s">
        <v>138</v>
      </c>
    </row>
    <row r="214" s="2" customFormat="1" ht="33" customHeight="1">
      <c r="A214" s="38"/>
      <c r="B214" s="39"/>
      <c r="C214" s="226" t="s">
        <v>274</v>
      </c>
      <c r="D214" s="226" t="s">
        <v>140</v>
      </c>
      <c r="E214" s="227" t="s">
        <v>275</v>
      </c>
      <c r="F214" s="228" t="s">
        <v>276</v>
      </c>
      <c r="G214" s="229" t="s">
        <v>156</v>
      </c>
      <c r="H214" s="230">
        <v>750</v>
      </c>
      <c r="I214" s="231"/>
      <c r="J214" s="232">
        <f>ROUND(I214*H214,2)</f>
        <v>0</v>
      </c>
      <c r="K214" s="228" t="s">
        <v>144</v>
      </c>
      <c r="L214" s="44"/>
      <c r="M214" s="233" t="s">
        <v>1</v>
      </c>
      <c r="N214" s="234" t="s">
        <v>38</v>
      </c>
      <c r="O214" s="91"/>
      <c r="P214" s="235">
        <f>O214*H214</f>
        <v>0</v>
      </c>
      <c r="Q214" s="235">
        <v>0</v>
      </c>
      <c r="R214" s="235">
        <f>Q214*H214</f>
        <v>0</v>
      </c>
      <c r="S214" s="235">
        <v>0.65000000000000002</v>
      </c>
      <c r="T214" s="236">
        <f>S214*H214</f>
        <v>487.5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7" t="s">
        <v>145</v>
      </c>
      <c r="AT214" s="237" t="s">
        <v>140</v>
      </c>
      <c r="AU214" s="237" t="s">
        <v>82</v>
      </c>
      <c r="AY214" s="17" t="s">
        <v>138</v>
      </c>
      <c r="BE214" s="238">
        <f>IF(N214="základní",J214,0)</f>
        <v>0</v>
      </c>
      <c r="BF214" s="238">
        <f>IF(N214="snížená",J214,0)</f>
        <v>0</v>
      </c>
      <c r="BG214" s="238">
        <f>IF(N214="zákl. přenesená",J214,0)</f>
        <v>0</v>
      </c>
      <c r="BH214" s="238">
        <f>IF(N214="sníž. přenesená",J214,0)</f>
        <v>0</v>
      </c>
      <c r="BI214" s="238">
        <f>IF(N214="nulová",J214,0)</f>
        <v>0</v>
      </c>
      <c r="BJ214" s="17" t="s">
        <v>80</v>
      </c>
      <c r="BK214" s="238">
        <f>ROUND(I214*H214,2)</f>
        <v>0</v>
      </c>
      <c r="BL214" s="17" t="s">
        <v>145</v>
      </c>
      <c r="BM214" s="237" t="s">
        <v>277</v>
      </c>
    </row>
    <row r="215" s="2" customFormat="1">
      <c r="A215" s="38"/>
      <c r="B215" s="39"/>
      <c r="C215" s="40"/>
      <c r="D215" s="239" t="s">
        <v>147</v>
      </c>
      <c r="E215" s="40"/>
      <c r="F215" s="240" t="s">
        <v>278</v>
      </c>
      <c r="G215" s="40"/>
      <c r="H215" s="40"/>
      <c r="I215" s="241"/>
      <c r="J215" s="40"/>
      <c r="K215" s="40"/>
      <c r="L215" s="44"/>
      <c r="M215" s="242"/>
      <c r="N215" s="243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147</v>
      </c>
      <c r="AU215" s="17" t="s">
        <v>82</v>
      </c>
    </row>
    <row r="216" s="12" customFormat="1" ht="22.8" customHeight="1">
      <c r="A216" s="12"/>
      <c r="B216" s="210"/>
      <c r="C216" s="211"/>
      <c r="D216" s="212" t="s">
        <v>72</v>
      </c>
      <c r="E216" s="224" t="s">
        <v>279</v>
      </c>
      <c r="F216" s="224" t="s">
        <v>280</v>
      </c>
      <c r="G216" s="211"/>
      <c r="H216" s="211"/>
      <c r="I216" s="214"/>
      <c r="J216" s="225">
        <f>BK216</f>
        <v>0</v>
      </c>
      <c r="K216" s="211"/>
      <c r="L216" s="216"/>
      <c r="M216" s="217"/>
      <c r="N216" s="218"/>
      <c r="O216" s="218"/>
      <c r="P216" s="219">
        <f>SUM(P217:P233)</f>
        <v>0</v>
      </c>
      <c r="Q216" s="218"/>
      <c r="R216" s="219">
        <f>SUM(R217:R233)</f>
        <v>0</v>
      </c>
      <c r="S216" s="218"/>
      <c r="T216" s="220">
        <f>SUM(T217:T233)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21" t="s">
        <v>80</v>
      </c>
      <c r="AT216" s="222" t="s">
        <v>72</v>
      </c>
      <c r="AU216" s="222" t="s">
        <v>80</v>
      </c>
      <c r="AY216" s="221" t="s">
        <v>138</v>
      </c>
      <c r="BK216" s="223">
        <f>SUM(BK217:BK233)</f>
        <v>0</v>
      </c>
    </row>
    <row r="217" s="2" customFormat="1" ht="24.15" customHeight="1">
      <c r="A217" s="38"/>
      <c r="B217" s="39"/>
      <c r="C217" s="226" t="s">
        <v>281</v>
      </c>
      <c r="D217" s="226" t="s">
        <v>140</v>
      </c>
      <c r="E217" s="227" t="s">
        <v>282</v>
      </c>
      <c r="F217" s="228" t="s">
        <v>283</v>
      </c>
      <c r="G217" s="229" t="s">
        <v>168</v>
      </c>
      <c r="H217" s="230">
        <v>397.18099999999998</v>
      </c>
      <c r="I217" s="231"/>
      <c r="J217" s="232">
        <f>ROUND(I217*H217,2)</f>
        <v>0</v>
      </c>
      <c r="K217" s="228" t="s">
        <v>144</v>
      </c>
      <c r="L217" s="44"/>
      <c r="M217" s="233" t="s">
        <v>1</v>
      </c>
      <c r="N217" s="234" t="s">
        <v>38</v>
      </c>
      <c r="O217" s="91"/>
      <c r="P217" s="235">
        <f>O217*H217</f>
        <v>0</v>
      </c>
      <c r="Q217" s="235">
        <v>0</v>
      </c>
      <c r="R217" s="235">
        <f>Q217*H217</f>
        <v>0</v>
      </c>
      <c r="S217" s="235">
        <v>0</v>
      </c>
      <c r="T217" s="23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7" t="s">
        <v>145</v>
      </c>
      <c r="AT217" s="237" t="s">
        <v>140</v>
      </c>
      <c r="AU217" s="237" t="s">
        <v>82</v>
      </c>
      <c r="AY217" s="17" t="s">
        <v>138</v>
      </c>
      <c r="BE217" s="238">
        <f>IF(N217="základní",J217,0)</f>
        <v>0</v>
      </c>
      <c r="BF217" s="238">
        <f>IF(N217="snížená",J217,0)</f>
        <v>0</v>
      </c>
      <c r="BG217" s="238">
        <f>IF(N217="zákl. přenesená",J217,0)</f>
        <v>0</v>
      </c>
      <c r="BH217" s="238">
        <f>IF(N217="sníž. přenesená",J217,0)</f>
        <v>0</v>
      </c>
      <c r="BI217" s="238">
        <f>IF(N217="nulová",J217,0)</f>
        <v>0</v>
      </c>
      <c r="BJ217" s="17" t="s">
        <v>80</v>
      </c>
      <c r="BK217" s="238">
        <f>ROUND(I217*H217,2)</f>
        <v>0</v>
      </c>
      <c r="BL217" s="17" t="s">
        <v>145</v>
      </c>
      <c r="BM217" s="237" t="s">
        <v>284</v>
      </c>
    </row>
    <row r="218" s="2" customFormat="1">
      <c r="A218" s="38"/>
      <c r="B218" s="39"/>
      <c r="C218" s="40"/>
      <c r="D218" s="239" t="s">
        <v>147</v>
      </c>
      <c r="E218" s="40"/>
      <c r="F218" s="240" t="s">
        <v>285</v>
      </c>
      <c r="G218" s="40"/>
      <c r="H218" s="40"/>
      <c r="I218" s="241"/>
      <c r="J218" s="40"/>
      <c r="K218" s="40"/>
      <c r="L218" s="44"/>
      <c r="M218" s="242"/>
      <c r="N218" s="243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147</v>
      </c>
      <c r="AU218" s="17" t="s">
        <v>82</v>
      </c>
    </row>
    <row r="219" s="14" customFormat="1">
      <c r="A219" s="14"/>
      <c r="B219" s="254"/>
      <c r="C219" s="255"/>
      <c r="D219" s="239" t="s">
        <v>159</v>
      </c>
      <c r="E219" s="256" t="s">
        <v>1</v>
      </c>
      <c r="F219" s="257" t="s">
        <v>286</v>
      </c>
      <c r="G219" s="255"/>
      <c r="H219" s="258">
        <v>397.18099999999998</v>
      </c>
      <c r="I219" s="259"/>
      <c r="J219" s="255"/>
      <c r="K219" s="255"/>
      <c r="L219" s="260"/>
      <c r="M219" s="261"/>
      <c r="N219" s="262"/>
      <c r="O219" s="262"/>
      <c r="P219" s="262"/>
      <c r="Q219" s="262"/>
      <c r="R219" s="262"/>
      <c r="S219" s="262"/>
      <c r="T219" s="26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4" t="s">
        <v>159</v>
      </c>
      <c r="AU219" s="264" t="s">
        <v>82</v>
      </c>
      <c r="AV219" s="14" t="s">
        <v>82</v>
      </c>
      <c r="AW219" s="14" t="s">
        <v>30</v>
      </c>
      <c r="AX219" s="14" t="s">
        <v>73</v>
      </c>
      <c r="AY219" s="264" t="s">
        <v>138</v>
      </c>
    </row>
    <row r="220" s="15" customFormat="1">
      <c r="A220" s="15"/>
      <c r="B220" s="265"/>
      <c r="C220" s="266"/>
      <c r="D220" s="239" t="s">
        <v>159</v>
      </c>
      <c r="E220" s="267" t="s">
        <v>1</v>
      </c>
      <c r="F220" s="268" t="s">
        <v>164</v>
      </c>
      <c r="G220" s="266"/>
      <c r="H220" s="269">
        <v>397.18099999999998</v>
      </c>
      <c r="I220" s="270"/>
      <c r="J220" s="266"/>
      <c r="K220" s="266"/>
      <c r="L220" s="271"/>
      <c r="M220" s="272"/>
      <c r="N220" s="273"/>
      <c r="O220" s="273"/>
      <c r="P220" s="273"/>
      <c r="Q220" s="273"/>
      <c r="R220" s="273"/>
      <c r="S220" s="273"/>
      <c r="T220" s="274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75" t="s">
        <v>159</v>
      </c>
      <c r="AU220" s="275" t="s">
        <v>82</v>
      </c>
      <c r="AV220" s="15" t="s">
        <v>145</v>
      </c>
      <c r="AW220" s="15" t="s">
        <v>30</v>
      </c>
      <c r="AX220" s="15" t="s">
        <v>80</v>
      </c>
      <c r="AY220" s="275" t="s">
        <v>138</v>
      </c>
    </row>
    <row r="221" s="2" customFormat="1" ht="24.15" customHeight="1">
      <c r="A221" s="38"/>
      <c r="B221" s="39"/>
      <c r="C221" s="226" t="s">
        <v>287</v>
      </c>
      <c r="D221" s="226" t="s">
        <v>140</v>
      </c>
      <c r="E221" s="227" t="s">
        <v>288</v>
      </c>
      <c r="F221" s="228" t="s">
        <v>289</v>
      </c>
      <c r="G221" s="229" t="s">
        <v>168</v>
      </c>
      <c r="H221" s="230">
        <v>9929.5249999999996</v>
      </c>
      <c r="I221" s="231"/>
      <c r="J221" s="232">
        <f>ROUND(I221*H221,2)</f>
        <v>0</v>
      </c>
      <c r="K221" s="228" t="s">
        <v>144</v>
      </c>
      <c r="L221" s="44"/>
      <c r="M221" s="233" t="s">
        <v>1</v>
      </c>
      <c r="N221" s="234" t="s">
        <v>38</v>
      </c>
      <c r="O221" s="91"/>
      <c r="P221" s="235">
        <f>O221*H221</f>
        <v>0</v>
      </c>
      <c r="Q221" s="235">
        <v>0</v>
      </c>
      <c r="R221" s="235">
        <f>Q221*H221</f>
        <v>0</v>
      </c>
      <c r="S221" s="235">
        <v>0</v>
      </c>
      <c r="T221" s="23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7" t="s">
        <v>145</v>
      </c>
      <c r="AT221" s="237" t="s">
        <v>140</v>
      </c>
      <c r="AU221" s="237" t="s">
        <v>82</v>
      </c>
      <c r="AY221" s="17" t="s">
        <v>138</v>
      </c>
      <c r="BE221" s="238">
        <f>IF(N221="základní",J221,0)</f>
        <v>0</v>
      </c>
      <c r="BF221" s="238">
        <f>IF(N221="snížená",J221,0)</f>
        <v>0</v>
      </c>
      <c r="BG221" s="238">
        <f>IF(N221="zákl. přenesená",J221,0)</f>
        <v>0</v>
      </c>
      <c r="BH221" s="238">
        <f>IF(N221="sníž. přenesená",J221,0)</f>
        <v>0</v>
      </c>
      <c r="BI221" s="238">
        <f>IF(N221="nulová",J221,0)</f>
        <v>0</v>
      </c>
      <c r="BJ221" s="17" t="s">
        <v>80</v>
      </c>
      <c r="BK221" s="238">
        <f>ROUND(I221*H221,2)</f>
        <v>0</v>
      </c>
      <c r="BL221" s="17" t="s">
        <v>145</v>
      </c>
      <c r="BM221" s="237" t="s">
        <v>290</v>
      </c>
    </row>
    <row r="222" s="2" customFormat="1">
      <c r="A222" s="38"/>
      <c r="B222" s="39"/>
      <c r="C222" s="40"/>
      <c r="D222" s="239" t="s">
        <v>147</v>
      </c>
      <c r="E222" s="40"/>
      <c r="F222" s="240" t="s">
        <v>291</v>
      </c>
      <c r="G222" s="40"/>
      <c r="H222" s="40"/>
      <c r="I222" s="241"/>
      <c r="J222" s="40"/>
      <c r="K222" s="40"/>
      <c r="L222" s="44"/>
      <c r="M222" s="242"/>
      <c r="N222" s="243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147</v>
      </c>
      <c r="AU222" s="17" t="s">
        <v>82</v>
      </c>
    </row>
    <row r="223" s="14" customFormat="1">
      <c r="A223" s="14"/>
      <c r="B223" s="254"/>
      <c r="C223" s="255"/>
      <c r="D223" s="239" t="s">
        <v>159</v>
      </c>
      <c r="E223" s="256" t="s">
        <v>1</v>
      </c>
      <c r="F223" s="257" t="s">
        <v>286</v>
      </c>
      <c r="G223" s="255"/>
      <c r="H223" s="258">
        <v>397.18099999999998</v>
      </c>
      <c r="I223" s="259"/>
      <c r="J223" s="255"/>
      <c r="K223" s="255"/>
      <c r="L223" s="260"/>
      <c r="M223" s="261"/>
      <c r="N223" s="262"/>
      <c r="O223" s="262"/>
      <c r="P223" s="262"/>
      <c r="Q223" s="262"/>
      <c r="R223" s="262"/>
      <c r="S223" s="262"/>
      <c r="T223" s="26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4" t="s">
        <v>159</v>
      </c>
      <c r="AU223" s="264" t="s">
        <v>82</v>
      </c>
      <c r="AV223" s="14" t="s">
        <v>82</v>
      </c>
      <c r="AW223" s="14" t="s">
        <v>30</v>
      </c>
      <c r="AX223" s="14" t="s">
        <v>73</v>
      </c>
      <c r="AY223" s="264" t="s">
        <v>138</v>
      </c>
    </row>
    <row r="224" s="15" customFormat="1">
      <c r="A224" s="15"/>
      <c r="B224" s="265"/>
      <c r="C224" s="266"/>
      <c r="D224" s="239" t="s">
        <v>159</v>
      </c>
      <c r="E224" s="267" t="s">
        <v>1</v>
      </c>
      <c r="F224" s="268" t="s">
        <v>164</v>
      </c>
      <c r="G224" s="266"/>
      <c r="H224" s="269">
        <v>397.18099999999998</v>
      </c>
      <c r="I224" s="270"/>
      <c r="J224" s="266"/>
      <c r="K224" s="266"/>
      <c r="L224" s="271"/>
      <c r="M224" s="272"/>
      <c r="N224" s="273"/>
      <c r="O224" s="273"/>
      <c r="P224" s="273"/>
      <c r="Q224" s="273"/>
      <c r="R224" s="273"/>
      <c r="S224" s="273"/>
      <c r="T224" s="274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75" t="s">
        <v>159</v>
      </c>
      <c r="AU224" s="275" t="s">
        <v>82</v>
      </c>
      <c r="AV224" s="15" t="s">
        <v>145</v>
      </c>
      <c r="AW224" s="15" t="s">
        <v>30</v>
      </c>
      <c r="AX224" s="15" t="s">
        <v>80</v>
      </c>
      <c r="AY224" s="275" t="s">
        <v>138</v>
      </c>
    </row>
    <row r="225" s="14" customFormat="1">
      <c r="A225" s="14"/>
      <c r="B225" s="254"/>
      <c r="C225" s="255"/>
      <c r="D225" s="239" t="s">
        <v>159</v>
      </c>
      <c r="E225" s="255"/>
      <c r="F225" s="257" t="s">
        <v>292</v>
      </c>
      <c r="G225" s="255"/>
      <c r="H225" s="258">
        <v>9929.5249999999996</v>
      </c>
      <c r="I225" s="259"/>
      <c r="J225" s="255"/>
      <c r="K225" s="255"/>
      <c r="L225" s="260"/>
      <c r="M225" s="261"/>
      <c r="N225" s="262"/>
      <c r="O225" s="262"/>
      <c r="P225" s="262"/>
      <c r="Q225" s="262"/>
      <c r="R225" s="262"/>
      <c r="S225" s="262"/>
      <c r="T225" s="26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4" t="s">
        <v>159</v>
      </c>
      <c r="AU225" s="264" t="s">
        <v>82</v>
      </c>
      <c r="AV225" s="14" t="s">
        <v>82</v>
      </c>
      <c r="AW225" s="14" t="s">
        <v>4</v>
      </c>
      <c r="AX225" s="14" t="s">
        <v>80</v>
      </c>
      <c r="AY225" s="264" t="s">
        <v>138</v>
      </c>
    </row>
    <row r="226" s="2" customFormat="1" ht="33" customHeight="1">
      <c r="A226" s="38"/>
      <c r="B226" s="39"/>
      <c r="C226" s="226" t="s">
        <v>293</v>
      </c>
      <c r="D226" s="226" t="s">
        <v>140</v>
      </c>
      <c r="E226" s="227" t="s">
        <v>294</v>
      </c>
      <c r="F226" s="228" t="s">
        <v>295</v>
      </c>
      <c r="G226" s="229" t="s">
        <v>168</v>
      </c>
      <c r="H226" s="230">
        <v>10</v>
      </c>
      <c r="I226" s="231"/>
      <c r="J226" s="232">
        <f>ROUND(I226*H226,2)</f>
        <v>0</v>
      </c>
      <c r="K226" s="228" t="s">
        <v>144</v>
      </c>
      <c r="L226" s="44"/>
      <c r="M226" s="233" t="s">
        <v>1</v>
      </c>
      <c r="N226" s="234" t="s">
        <v>38</v>
      </c>
      <c r="O226" s="91"/>
      <c r="P226" s="235">
        <f>O226*H226</f>
        <v>0</v>
      </c>
      <c r="Q226" s="235">
        <v>0</v>
      </c>
      <c r="R226" s="235">
        <f>Q226*H226</f>
        <v>0</v>
      </c>
      <c r="S226" s="235">
        <v>0</v>
      </c>
      <c r="T226" s="23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7" t="s">
        <v>145</v>
      </c>
      <c r="AT226" s="237" t="s">
        <v>140</v>
      </c>
      <c r="AU226" s="237" t="s">
        <v>82</v>
      </c>
      <c r="AY226" s="17" t="s">
        <v>138</v>
      </c>
      <c r="BE226" s="238">
        <f>IF(N226="základní",J226,0)</f>
        <v>0</v>
      </c>
      <c r="BF226" s="238">
        <f>IF(N226="snížená",J226,0)</f>
        <v>0</v>
      </c>
      <c r="BG226" s="238">
        <f>IF(N226="zákl. přenesená",J226,0)</f>
        <v>0</v>
      </c>
      <c r="BH226" s="238">
        <f>IF(N226="sníž. přenesená",J226,0)</f>
        <v>0</v>
      </c>
      <c r="BI226" s="238">
        <f>IF(N226="nulová",J226,0)</f>
        <v>0</v>
      </c>
      <c r="BJ226" s="17" t="s">
        <v>80</v>
      </c>
      <c r="BK226" s="238">
        <f>ROUND(I226*H226,2)</f>
        <v>0</v>
      </c>
      <c r="BL226" s="17" t="s">
        <v>145</v>
      </c>
      <c r="BM226" s="237" t="s">
        <v>296</v>
      </c>
    </row>
    <row r="227" s="2" customFormat="1">
      <c r="A227" s="38"/>
      <c r="B227" s="39"/>
      <c r="C227" s="40"/>
      <c r="D227" s="239" t="s">
        <v>147</v>
      </c>
      <c r="E227" s="40"/>
      <c r="F227" s="240" t="s">
        <v>297</v>
      </c>
      <c r="G227" s="40"/>
      <c r="H227" s="40"/>
      <c r="I227" s="241"/>
      <c r="J227" s="40"/>
      <c r="K227" s="40"/>
      <c r="L227" s="44"/>
      <c r="M227" s="242"/>
      <c r="N227" s="243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147</v>
      </c>
      <c r="AU227" s="17" t="s">
        <v>82</v>
      </c>
    </row>
    <row r="228" s="2" customFormat="1" ht="37.8" customHeight="1">
      <c r="A228" s="38"/>
      <c r="B228" s="39"/>
      <c r="C228" s="226" t="s">
        <v>298</v>
      </c>
      <c r="D228" s="226" t="s">
        <v>140</v>
      </c>
      <c r="E228" s="227" t="s">
        <v>299</v>
      </c>
      <c r="F228" s="228" t="s">
        <v>300</v>
      </c>
      <c r="G228" s="229" t="s">
        <v>168</v>
      </c>
      <c r="H228" s="230">
        <v>41.256999999999998</v>
      </c>
      <c r="I228" s="231"/>
      <c r="J228" s="232">
        <f>ROUND(I228*H228,2)</f>
        <v>0</v>
      </c>
      <c r="K228" s="228" t="s">
        <v>144</v>
      </c>
      <c r="L228" s="44"/>
      <c r="M228" s="233" t="s">
        <v>1</v>
      </c>
      <c r="N228" s="234" t="s">
        <v>38</v>
      </c>
      <c r="O228" s="91"/>
      <c r="P228" s="235">
        <f>O228*H228</f>
        <v>0</v>
      </c>
      <c r="Q228" s="235">
        <v>0</v>
      </c>
      <c r="R228" s="235">
        <f>Q228*H228</f>
        <v>0</v>
      </c>
      <c r="S228" s="235">
        <v>0</v>
      </c>
      <c r="T228" s="23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7" t="s">
        <v>145</v>
      </c>
      <c r="AT228" s="237" t="s">
        <v>140</v>
      </c>
      <c r="AU228" s="237" t="s">
        <v>82</v>
      </c>
      <c r="AY228" s="17" t="s">
        <v>138</v>
      </c>
      <c r="BE228" s="238">
        <f>IF(N228="základní",J228,0)</f>
        <v>0</v>
      </c>
      <c r="BF228" s="238">
        <f>IF(N228="snížená",J228,0)</f>
        <v>0</v>
      </c>
      <c r="BG228" s="238">
        <f>IF(N228="zákl. přenesená",J228,0)</f>
        <v>0</v>
      </c>
      <c r="BH228" s="238">
        <f>IF(N228="sníž. přenesená",J228,0)</f>
        <v>0</v>
      </c>
      <c r="BI228" s="238">
        <f>IF(N228="nulová",J228,0)</f>
        <v>0</v>
      </c>
      <c r="BJ228" s="17" t="s">
        <v>80</v>
      </c>
      <c r="BK228" s="238">
        <f>ROUND(I228*H228,2)</f>
        <v>0</v>
      </c>
      <c r="BL228" s="17" t="s">
        <v>145</v>
      </c>
      <c r="BM228" s="237" t="s">
        <v>301</v>
      </c>
    </row>
    <row r="229" s="2" customFormat="1">
      <c r="A229" s="38"/>
      <c r="B229" s="39"/>
      <c r="C229" s="40"/>
      <c r="D229" s="239" t="s">
        <v>147</v>
      </c>
      <c r="E229" s="40"/>
      <c r="F229" s="240" t="s">
        <v>302</v>
      </c>
      <c r="G229" s="40"/>
      <c r="H229" s="40"/>
      <c r="I229" s="241"/>
      <c r="J229" s="40"/>
      <c r="K229" s="40"/>
      <c r="L229" s="44"/>
      <c r="M229" s="242"/>
      <c r="N229" s="243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147</v>
      </c>
      <c r="AU229" s="17" t="s">
        <v>82</v>
      </c>
    </row>
    <row r="230" s="2" customFormat="1" ht="37.8" customHeight="1">
      <c r="A230" s="38"/>
      <c r="B230" s="39"/>
      <c r="C230" s="226" t="s">
        <v>303</v>
      </c>
      <c r="D230" s="226" t="s">
        <v>140</v>
      </c>
      <c r="E230" s="227" t="s">
        <v>304</v>
      </c>
      <c r="F230" s="228" t="s">
        <v>305</v>
      </c>
      <c r="G230" s="229" t="s">
        <v>168</v>
      </c>
      <c r="H230" s="230">
        <v>8.4239999999999995</v>
      </c>
      <c r="I230" s="231"/>
      <c r="J230" s="232">
        <f>ROUND(I230*H230,2)</f>
        <v>0</v>
      </c>
      <c r="K230" s="228" t="s">
        <v>144</v>
      </c>
      <c r="L230" s="44"/>
      <c r="M230" s="233" t="s">
        <v>1</v>
      </c>
      <c r="N230" s="234" t="s">
        <v>38</v>
      </c>
      <c r="O230" s="91"/>
      <c r="P230" s="235">
        <f>O230*H230</f>
        <v>0</v>
      </c>
      <c r="Q230" s="235">
        <v>0</v>
      </c>
      <c r="R230" s="235">
        <f>Q230*H230</f>
        <v>0</v>
      </c>
      <c r="S230" s="235">
        <v>0</v>
      </c>
      <c r="T230" s="23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7" t="s">
        <v>145</v>
      </c>
      <c r="AT230" s="237" t="s">
        <v>140</v>
      </c>
      <c r="AU230" s="237" t="s">
        <v>82</v>
      </c>
      <c r="AY230" s="17" t="s">
        <v>138</v>
      </c>
      <c r="BE230" s="238">
        <f>IF(N230="základní",J230,0)</f>
        <v>0</v>
      </c>
      <c r="BF230" s="238">
        <f>IF(N230="snížená",J230,0)</f>
        <v>0</v>
      </c>
      <c r="BG230" s="238">
        <f>IF(N230="zákl. přenesená",J230,0)</f>
        <v>0</v>
      </c>
      <c r="BH230" s="238">
        <f>IF(N230="sníž. přenesená",J230,0)</f>
        <v>0</v>
      </c>
      <c r="BI230" s="238">
        <f>IF(N230="nulová",J230,0)</f>
        <v>0</v>
      </c>
      <c r="BJ230" s="17" t="s">
        <v>80</v>
      </c>
      <c r="BK230" s="238">
        <f>ROUND(I230*H230,2)</f>
        <v>0</v>
      </c>
      <c r="BL230" s="17" t="s">
        <v>145</v>
      </c>
      <c r="BM230" s="237" t="s">
        <v>306</v>
      </c>
    </row>
    <row r="231" s="2" customFormat="1">
      <c r="A231" s="38"/>
      <c r="B231" s="39"/>
      <c r="C231" s="40"/>
      <c r="D231" s="239" t="s">
        <v>147</v>
      </c>
      <c r="E231" s="40"/>
      <c r="F231" s="240" t="s">
        <v>307</v>
      </c>
      <c r="G231" s="40"/>
      <c r="H231" s="40"/>
      <c r="I231" s="241"/>
      <c r="J231" s="40"/>
      <c r="K231" s="40"/>
      <c r="L231" s="44"/>
      <c r="M231" s="242"/>
      <c r="N231" s="243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147</v>
      </c>
      <c r="AU231" s="17" t="s">
        <v>82</v>
      </c>
    </row>
    <row r="232" s="2" customFormat="1" ht="33" customHeight="1">
      <c r="A232" s="38"/>
      <c r="B232" s="39"/>
      <c r="C232" s="226" t="s">
        <v>308</v>
      </c>
      <c r="D232" s="226" t="s">
        <v>140</v>
      </c>
      <c r="E232" s="227" t="s">
        <v>309</v>
      </c>
      <c r="F232" s="228" t="s">
        <v>310</v>
      </c>
      <c r="G232" s="229" t="s">
        <v>168</v>
      </c>
      <c r="H232" s="230">
        <v>337.5</v>
      </c>
      <c r="I232" s="231"/>
      <c r="J232" s="232">
        <f>ROUND(I232*H232,2)</f>
        <v>0</v>
      </c>
      <c r="K232" s="228" t="s">
        <v>144</v>
      </c>
      <c r="L232" s="44"/>
      <c r="M232" s="233" t="s">
        <v>1</v>
      </c>
      <c r="N232" s="234" t="s">
        <v>38</v>
      </c>
      <c r="O232" s="91"/>
      <c r="P232" s="235">
        <f>O232*H232</f>
        <v>0</v>
      </c>
      <c r="Q232" s="235">
        <v>0</v>
      </c>
      <c r="R232" s="235">
        <f>Q232*H232</f>
        <v>0</v>
      </c>
      <c r="S232" s="235">
        <v>0</v>
      </c>
      <c r="T232" s="23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7" t="s">
        <v>145</v>
      </c>
      <c r="AT232" s="237" t="s">
        <v>140</v>
      </c>
      <c r="AU232" s="237" t="s">
        <v>82</v>
      </c>
      <c r="AY232" s="17" t="s">
        <v>138</v>
      </c>
      <c r="BE232" s="238">
        <f>IF(N232="základní",J232,0)</f>
        <v>0</v>
      </c>
      <c r="BF232" s="238">
        <f>IF(N232="snížená",J232,0)</f>
        <v>0</v>
      </c>
      <c r="BG232" s="238">
        <f>IF(N232="zákl. přenesená",J232,0)</f>
        <v>0</v>
      </c>
      <c r="BH232" s="238">
        <f>IF(N232="sníž. přenesená",J232,0)</f>
        <v>0</v>
      </c>
      <c r="BI232" s="238">
        <f>IF(N232="nulová",J232,0)</f>
        <v>0</v>
      </c>
      <c r="BJ232" s="17" t="s">
        <v>80</v>
      </c>
      <c r="BK232" s="238">
        <f>ROUND(I232*H232,2)</f>
        <v>0</v>
      </c>
      <c r="BL232" s="17" t="s">
        <v>145</v>
      </c>
      <c r="BM232" s="237" t="s">
        <v>311</v>
      </c>
    </row>
    <row r="233" s="2" customFormat="1">
      <c r="A233" s="38"/>
      <c r="B233" s="39"/>
      <c r="C233" s="40"/>
      <c r="D233" s="239" t="s">
        <v>147</v>
      </c>
      <c r="E233" s="40"/>
      <c r="F233" s="240" t="s">
        <v>312</v>
      </c>
      <c r="G233" s="40"/>
      <c r="H233" s="40"/>
      <c r="I233" s="241"/>
      <c r="J233" s="40"/>
      <c r="K233" s="40"/>
      <c r="L233" s="44"/>
      <c r="M233" s="286"/>
      <c r="N233" s="287"/>
      <c r="O233" s="288"/>
      <c r="P233" s="288"/>
      <c r="Q233" s="288"/>
      <c r="R233" s="288"/>
      <c r="S233" s="288"/>
      <c r="T233" s="289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147</v>
      </c>
      <c r="AU233" s="17" t="s">
        <v>82</v>
      </c>
    </row>
    <row r="234" s="2" customFormat="1" ht="6.96" customHeight="1">
      <c r="A234" s="38"/>
      <c r="B234" s="66"/>
      <c r="C234" s="67"/>
      <c r="D234" s="67"/>
      <c r="E234" s="67"/>
      <c r="F234" s="67"/>
      <c r="G234" s="67"/>
      <c r="H234" s="67"/>
      <c r="I234" s="67"/>
      <c r="J234" s="67"/>
      <c r="K234" s="67"/>
      <c r="L234" s="44"/>
      <c r="M234" s="38"/>
      <c r="O234" s="38"/>
      <c r="P234" s="38"/>
      <c r="Q234" s="38"/>
      <c r="R234" s="38"/>
      <c r="S234" s="38"/>
      <c r="T234" s="38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</row>
  </sheetData>
  <sheetProtection sheet="1" autoFilter="0" formatColumns="0" formatRows="0" objects="1" scenarios="1" spinCount="100000" saltValue="aEC05EPIFl82EhIq4S2rfJeb05X0fggcOiM+Kg2DUnZhdivSJT6SYfnIiuVaRMlmz9vXtuubW8vaTfLJP0subA==" hashValue="VdQJ2NPURni+QjysMnr/bL+T48h5j3Ly/N/h4d57i4+HZnmREx1qSvBJCZKQF8YysinW+ZijoikJBn4MIJ2dhw==" algorithmName="SHA-512" password="CC35"/>
  <autoFilter ref="C125:K23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82</v>
      </c>
    </row>
    <row r="4" s="1" customFormat="1" ht="24.96" customHeight="1">
      <c r="B4" s="20"/>
      <c r="D4" s="148" t="s">
        <v>107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 xml:space="preserve"> Demolice objektů v obvodu OŘ OVA 2024 - 1.etapa</v>
      </c>
      <c r="F7" s="150"/>
      <c r="G7" s="150"/>
      <c r="H7" s="150"/>
      <c r="L7" s="20"/>
    </row>
    <row r="8" s="1" customFormat="1" ht="12" customHeight="1">
      <c r="B8" s="20"/>
      <c r="D8" s="150" t="s">
        <v>108</v>
      </c>
      <c r="L8" s="20"/>
    </row>
    <row r="9" s="2" customFormat="1" ht="16.5" customHeight="1">
      <c r="A9" s="38"/>
      <c r="B9" s="44"/>
      <c r="C9" s="38"/>
      <c r="D9" s="38"/>
      <c r="E9" s="151" t="s">
        <v>109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110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313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23. 2. 2024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33</v>
      </c>
      <c r="E32" s="38"/>
      <c r="F32" s="38"/>
      <c r="G32" s="38"/>
      <c r="H32" s="38"/>
      <c r="I32" s="38"/>
      <c r="J32" s="160">
        <f>ROUND(J124,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35</v>
      </c>
      <c r="G34" s="38"/>
      <c r="H34" s="38"/>
      <c r="I34" s="161" t="s">
        <v>34</v>
      </c>
      <c r="J34" s="161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37</v>
      </c>
      <c r="E35" s="150" t="s">
        <v>38</v>
      </c>
      <c r="F35" s="163">
        <f>ROUND((SUM(BE124:BE134)),  2)</f>
        <v>0</v>
      </c>
      <c r="G35" s="38"/>
      <c r="H35" s="38"/>
      <c r="I35" s="164">
        <v>0.20999999999999999</v>
      </c>
      <c r="J35" s="163">
        <f>ROUND(((SUM(BE124:BE134))*I35),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39</v>
      </c>
      <c r="F36" s="163">
        <f>ROUND((SUM(BF124:BF134)),  2)</f>
        <v>0</v>
      </c>
      <c r="G36" s="38"/>
      <c r="H36" s="38"/>
      <c r="I36" s="164">
        <v>0.12</v>
      </c>
      <c r="J36" s="163">
        <f>ROUND(((SUM(BF124:BF134))*I36),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40</v>
      </c>
      <c r="F37" s="163">
        <f>ROUND((SUM(BG124:BG134)),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41</v>
      </c>
      <c r="F38" s="163">
        <f>ROUND((SUM(BH124:BH134)),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42</v>
      </c>
      <c r="F39" s="163">
        <f>ROUND((SUM(BI124:BI134)),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43</v>
      </c>
      <c r="E41" s="167"/>
      <c r="F41" s="167"/>
      <c r="G41" s="168" t="s">
        <v>44</v>
      </c>
      <c r="H41" s="169" t="s">
        <v>45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 xml:space="preserve"> Demolice objektů v obvodu OŘ OVA 2024 - 1.etapa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108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109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 01_2 - VRN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23. 2. 2024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113</v>
      </c>
      <c r="D96" s="185"/>
      <c r="E96" s="185"/>
      <c r="F96" s="185"/>
      <c r="G96" s="185"/>
      <c r="H96" s="185"/>
      <c r="I96" s="185"/>
      <c r="J96" s="186" t="s">
        <v>114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115</v>
      </c>
      <c r="D98" s="40"/>
      <c r="E98" s="40"/>
      <c r="F98" s="40"/>
      <c r="G98" s="40"/>
      <c r="H98" s="40"/>
      <c r="I98" s="40"/>
      <c r="J98" s="110">
        <f>J124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116</v>
      </c>
    </row>
    <row r="99" s="9" customFormat="1" ht="24.96" customHeight="1">
      <c r="A99" s="9"/>
      <c r="B99" s="188"/>
      <c r="C99" s="189"/>
      <c r="D99" s="190" t="s">
        <v>314</v>
      </c>
      <c r="E99" s="191"/>
      <c r="F99" s="191"/>
      <c r="G99" s="191"/>
      <c r="H99" s="191"/>
      <c r="I99" s="191"/>
      <c r="J99" s="192">
        <f>J125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315</v>
      </c>
      <c r="E100" s="196"/>
      <c r="F100" s="196"/>
      <c r="G100" s="196"/>
      <c r="H100" s="196"/>
      <c r="I100" s="196"/>
      <c r="J100" s="197">
        <f>J126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316</v>
      </c>
      <c r="E101" s="196"/>
      <c r="F101" s="196"/>
      <c r="G101" s="196"/>
      <c r="H101" s="196"/>
      <c r="I101" s="196"/>
      <c r="J101" s="197">
        <f>J129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317</v>
      </c>
      <c r="E102" s="196"/>
      <c r="F102" s="196"/>
      <c r="G102" s="196"/>
      <c r="H102" s="196"/>
      <c r="I102" s="196"/>
      <c r="J102" s="197">
        <f>J132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123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3" t="str">
        <f>E7</f>
        <v xml:space="preserve"> Demolice objektů v obvodu OŘ OVA 2024 - 1.etapa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108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="2" customFormat="1" ht="16.5" customHeight="1">
      <c r="A114" s="38"/>
      <c r="B114" s="39"/>
      <c r="C114" s="40"/>
      <c r="D114" s="40"/>
      <c r="E114" s="183" t="s">
        <v>109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110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E11</f>
        <v>SO 01_2 - VRN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F14</f>
        <v xml:space="preserve"> </v>
      </c>
      <c r="G118" s="40"/>
      <c r="H118" s="40"/>
      <c r="I118" s="32" t="s">
        <v>22</v>
      </c>
      <c r="J118" s="79" t="str">
        <f>IF(J14="","",J14)</f>
        <v>23. 2. 2024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E17</f>
        <v xml:space="preserve"> </v>
      </c>
      <c r="G120" s="40"/>
      <c r="H120" s="40"/>
      <c r="I120" s="32" t="s">
        <v>29</v>
      </c>
      <c r="J120" s="36" t="str">
        <f>E23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27</v>
      </c>
      <c r="D121" s="40"/>
      <c r="E121" s="40"/>
      <c r="F121" s="27" t="str">
        <f>IF(E20="","",E20)</f>
        <v>Vyplň údaj</v>
      </c>
      <c r="G121" s="40"/>
      <c r="H121" s="40"/>
      <c r="I121" s="32" t="s">
        <v>31</v>
      </c>
      <c r="J121" s="36" t="str">
        <f>E26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9"/>
      <c r="B123" s="200"/>
      <c r="C123" s="201" t="s">
        <v>124</v>
      </c>
      <c r="D123" s="202" t="s">
        <v>58</v>
      </c>
      <c r="E123" s="202" t="s">
        <v>54</v>
      </c>
      <c r="F123" s="202" t="s">
        <v>55</v>
      </c>
      <c r="G123" s="202" t="s">
        <v>125</v>
      </c>
      <c r="H123" s="202" t="s">
        <v>126</v>
      </c>
      <c r="I123" s="202" t="s">
        <v>127</v>
      </c>
      <c r="J123" s="202" t="s">
        <v>114</v>
      </c>
      <c r="K123" s="203" t="s">
        <v>128</v>
      </c>
      <c r="L123" s="204"/>
      <c r="M123" s="100" t="s">
        <v>1</v>
      </c>
      <c r="N123" s="101" t="s">
        <v>37</v>
      </c>
      <c r="O123" s="101" t="s">
        <v>129</v>
      </c>
      <c r="P123" s="101" t="s">
        <v>130</v>
      </c>
      <c r="Q123" s="101" t="s">
        <v>131</v>
      </c>
      <c r="R123" s="101" t="s">
        <v>132</v>
      </c>
      <c r="S123" s="101" t="s">
        <v>133</v>
      </c>
      <c r="T123" s="102" t="s">
        <v>134</v>
      </c>
      <c r="U123" s="199"/>
      <c r="V123" s="199"/>
      <c r="W123" s="199"/>
      <c r="X123" s="199"/>
      <c r="Y123" s="199"/>
      <c r="Z123" s="199"/>
      <c r="AA123" s="199"/>
      <c r="AB123" s="199"/>
      <c r="AC123" s="199"/>
      <c r="AD123" s="199"/>
      <c r="AE123" s="199"/>
    </row>
    <row r="124" s="2" customFormat="1" ht="22.8" customHeight="1">
      <c r="A124" s="38"/>
      <c r="B124" s="39"/>
      <c r="C124" s="107" t="s">
        <v>135</v>
      </c>
      <c r="D124" s="40"/>
      <c r="E124" s="40"/>
      <c r="F124" s="40"/>
      <c r="G124" s="40"/>
      <c r="H124" s="40"/>
      <c r="I124" s="40"/>
      <c r="J124" s="205">
        <f>BK124</f>
        <v>0</v>
      </c>
      <c r="K124" s="40"/>
      <c r="L124" s="44"/>
      <c r="M124" s="103"/>
      <c r="N124" s="206"/>
      <c r="O124" s="104"/>
      <c r="P124" s="207">
        <f>P125</f>
        <v>0</v>
      </c>
      <c r="Q124" s="104"/>
      <c r="R124" s="207">
        <f>R125</f>
        <v>0</v>
      </c>
      <c r="S124" s="104"/>
      <c r="T124" s="208">
        <f>T125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72</v>
      </c>
      <c r="AU124" s="17" t="s">
        <v>116</v>
      </c>
      <c r="BK124" s="209">
        <f>BK125</f>
        <v>0</v>
      </c>
    </row>
    <row r="125" s="12" customFormat="1" ht="25.92" customHeight="1">
      <c r="A125" s="12"/>
      <c r="B125" s="210"/>
      <c r="C125" s="211"/>
      <c r="D125" s="212" t="s">
        <v>72</v>
      </c>
      <c r="E125" s="213" t="s">
        <v>89</v>
      </c>
      <c r="F125" s="213" t="s">
        <v>318</v>
      </c>
      <c r="G125" s="211"/>
      <c r="H125" s="211"/>
      <c r="I125" s="214"/>
      <c r="J125" s="215">
        <f>BK125</f>
        <v>0</v>
      </c>
      <c r="K125" s="211"/>
      <c r="L125" s="216"/>
      <c r="M125" s="217"/>
      <c r="N125" s="218"/>
      <c r="O125" s="218"/>
      <c r="P125" s="219">
        <f>P126+P129+P132</f>
        <v>0</v>
      </c>
      <c r="Q125" s="218"/>
      <c r="R125" s="219">
        <f>R126+R129+R132</f>
        <v>0</v>
      </c>
      <c r="S125" s="218"/>
      <c r="T125" s="220">
        <f>T126+T129+T132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172</v>
      </c>
      <c r="AT125" s="222" t="s">
        <v>72</v>
      </c>
      <c r="AU125" s="222" t="s">
        <v>73</v>
      </c>
      <c r="AY125" s="221" t="s">
        <v>138</v>
      </c>
      <c r="BK125" s="223">
        <f>BK126+BK129+BK132</f>
        <v>0</v>
      </c>
    </row>
    <row r="126" s="12" customFormat="1" ht="22.8" customHeight="1">
      <c r="A126" s="12"/>
      <c r="B126" s="210"/>
      <c r="C126" s="211"/>
      <c r="D126" s="212" t="s">
        <v>72</v>
      </c>
      <c r="E126" s="224" t="s">
        <v>319</v>
      </c>
      <c r="F126" s="224" t="s">
        <v>320</v>
      </c>
      <c r="G126" s="211"/>
      <c r="H126" s="211"/>
      <c r="I126" s="214"/>
      <c r="J126" s="225">
        <f>BK126</f>
        <v>0</v>
      </c>
      <c r="K126" s="211"/>
      <c r="L126" s="216"/>
      <c r="M126" s="217"/>
      <c r="N126" s="218"/>
      <c r="O126" s="218"/>
      <c r="P126" s="219">
        <f>SUM(P127:P128)</f>
        <v>0</v>
      </c>
      <c r="Q126" s="218"/>
      <c r="R126" s="219">
        <f>SUM(R127:R128)</f>
        <v>0</v>
      </c>
      <c r="S126" s="218"/>
      <c r="T126" s="220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172</v>
      </c>
      <c r="AT126" s="222" t="s">
        <v>72</v>
      </c>
      <c r="AU126" s="222" t="s">
        <v>80</v>
      </c>
      <c r="AY126" s="221" t="s">
        <v>138</v>
      </c>
      <c r="BK126" s="223">
        <f>SUM(BK127:BK128)</f>
        <v>0</v>
      </c>
    </row>
    <row r="127" s="2" customFormat="1" ht="24.15" customHeight="1">
      <c r="A127" s="38"/>
      <c r="B127" s="39"/>
      <c r="C127" s="226" t="s">
        <v>80</v>
      </c>
      <c r="D127" s="226" t="s">
        <v>140</v>
      </c>
      <c r="E127" s="227" t="s">
        <v>321</v>
      </c>
      <c r="F127" s="228" t="s">
        <v>320</v>
      </c>
      <c r="G127" s="229" t="s">
        <v>322</v>
      </c>
      <c r="H127" s="230">
        <v>1</v>
      </c>
      <c r="I127" s="231"/>
      <c r="J127" s="232">
        <f>ROUND(I127*H127,2)</f>
        <v>0</v>
      </c>
      <c r="K127" s="228" t="s">
        <v>144</v>
      </c>
      <c r="L127" s="44"/>
      <c r="M127" s="233" t="s">
        <v>1</v>
      </c>
      <c r="N127" s="234" t="s">
        <v>38</v>
      </c>
      <c r="O127" s="91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323</v>
      </c>
      <c r="AT127" s="237" t="s">
        <v>140</v>
      </c>
      <c r="AU127" s="237" t="s">
        <v>82</v>
      </c>
      <c r="AY127" s="17" t="s">
        <v>138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80</v>
      </c>
      <c r="BK127" s="238">
        <f>ROUND(I127*H127,2)</f>
        <v>0</v>
      </c>
      <c r="BL127" s="17" t="s">
        <v>323</v>
      </c>
      <c r="BM127" s="237" t="s">
        <v>324</v>
      </c>
    </row>
    <row r="128" s="2" customFormat="1">
      <c r="A128" s="38"/>
      <c r="B128" s="39"/>
      <c r="C128" s="40"/>
      <c r="D128" s="239" t="s">
        <v>147</v>
      </c>
      <c r="E128" s="40"/>
      <c r="F128" s="240" t="s">
        <v>325</v>
      </c>
      <c r="G128" s="40"/>
      <c r="H128" s="40"/>
      <c r="I128" s="241"/>
      <c r="J128" s="40"/>
      <c r="K128" s="40"/>
      <c r="L128" s="44"/>
      <c r="M128" s="242"/>
      <c r="N128" s="243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147</v>
      </c>
      <c r="AU128" s="17" t="s">
        <v>82</v>
      </c>
    </row>
    <row r="129" s="12" customFormat="1" ht="22.8" customHeight="1">
      <c r="A129" s="12"/>
      <c r="B129" s="210"/>
      <c r="C129" s="211"/>
      <c r="D129" s="212" t="s">
        <v>72</v>
      </c>
      <c r="E129" s="224" t="s">
        <v>326</v>
      </c>
      <c r="F129" s="224" t="s">
        <v>327</v>
      </c>
      <c r="G129" s="211"/>
      <c r="H129" s="211"/>
      <c r="I129" s="214"/>
      <c r="J129" s="225">
        <f>BK129</f>
        <v>0</v>
      </c>
      <c r="K129" s="211"/>
      <c r="L129" s="216"/>
      <c r="M129" s="217"/>
      <c r="N129" s="218"/>
      <c r="O129" s="218"/>
      <c r="P129" s="219">
        <f>SUM(P130:P131)</f>
        <v>0</v>
      </c>
      <c r="Q129" s="218"/>
      <c r="R129" s="219">
        <f>SUM(R130:R131)</f>
        <v>0</v>
      </c>
      <c r="S129" s="218"/>
      <c r="T129" s="220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172</v>
      </c>
      <c r="AT129" s="222" t="s">
        <v>72</v>
      </c>
      <c r="AU129" s="222" t="s">
        <v>80</v>
      </c>
      <c r="AY129" s="221" t="s">
        <v>138</v>
      </c>
      <c r="BK129" s="223">
        <f>SUM(BK130:BK131)</f>
        <v>0</v>
      </c>
    </row>
    <row r="130" s="2" customFormat="1" ht="16.5" customHeight="1">
      <c r="A130" s="38"/>
      <c r="B130" s="39"/>
      <c r="C130" s="226" t="s">
        <v>82</v>
      </c>
      <c r="D130" s="226" t="s">
        <v>140</v>
      </c>
      <c r="E130" s="227" t="s">
        <v>328</v>
      </c>
      <c r="F130" s="228" t="s">
        <v>327</v>
      </c>
      <c r="G130" s="229" t="s">
        <v>329</v>
      </c>
      <c r="H130" s="230">
        <v>1</v>
      </c>
      <c r="I130" s="231"/>
      <c r="J130" s="232">
        <f>ROUND(I130*H130,2)</f>
        <v>0</v>
      </c>
      <c r="K130" s="228" t="s">
        <v>144</v>
      </c>
      <c r="L130" s="44"/>
      <c r="M130" s="233" t="s">
        <v>1</v>
      </c>
      <c r="N130" s="234" t="s">
        <v>38</v>
      </c>
      <c r="O130" s="91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323</v>
      </c>
      <c r="AT130" s="237" t="s">
        <v>140</v>
      </c>
      <c r="AU130" s="237" t="s">
        <v>82</v>
      </c>
      <c r="AY130" s="17" t="s">
        <v>138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80</v>
      </c>
      <c r="BK130" s="238">
        <f>ROUND(I130*H130,2)</f>
        <v>0</v>
      </c>
      <c r="BL130" s="17" t="s">
        <v>323</v>
      </c>
      <c r="BM130" s="237" t="s">
        <v>330</v>
      </c>
    </row>
    <row r="131" s="2" customFormat="1">
      <c r="A131" s="38"/>
      <c r="B131" s="39"/>
      <c r="C131" s="40"/>
      <c r="D131" s="239" t="s">
        <v>147</v>
      </c>
      <c r="E131" s="40"/>
      <c r="F131" s="240" t="s">
        <v>327</v>
      </c>
      <c r="G131" s="40"/>
      <c r="H131" s="40"/>
      <c r="I131" s="241"/>
      <c r="J131" s="40"/>
      <c r="K131" s="40"/>
      <c r="L131" s="44"/>
      <c r="M131" s="242"/>
      <c r="N131" s="243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147</v>
      </c>
      <c r="AU131" s="17" t="s">
        <v>82</v>
      </c>
    </row>
    <row r="132" s="12" customFormat="1" ht="22.8" customHeight="1">
      <c r="A132" s="12"/>
      <c r="B132" s="210"/>
      <c r="C132" s="211"/>
      <c r="D132" s="212" t="s">
        <v>72</v>
      </c>
      <c r="E132" s="224" t="s">
        <v>331</v>
      </c>
      <c r="F132" s="224" t="s">
        <v>332</v>
      </c>
      <c r="G132" s="211"/>
      <c r="H132" s="211"/>
      <c r="I132" s="214"/>
      <c r="J132" s="225">
        <f>BK132</f>
        <v>0</v>
      </c>
      <c r="K132" s="211"/>
      <c r="L132" s="216"/>
      <c r="M132" s="217"/>
      <c r="N132" s="218"/>
      <c r="O132" s="218"/>
      <c r="P132" s="219">
        <f>SUM(P133:P134)</f>
        <v>0</v>
      </c>
      <c r="Q132" s="218"/>
      <c r="R132" s="219">
        <f>SUM(R133:R134)</f>
        <v>0</v>
      </c>
      <c r="S132" s="218"/>
      <c r="T132" s="220">
        <f>SUM(T133:T134)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1" t="s">
        <v>172</v>
      </c>
      <c r="AT132" s="222" t="s">
        <v>72</v>
      </c>
      <c r="AU132" s="222" t="s">
        <v>80</v>
      </c>
      <c r="AY132" s="221" t="s">
        <v>138</v>
      </c>
      <c r="BK132" s="223">
        <f>SUM(BK133:BK134)</f>
        <v>0</v>
      </c>
    </row>
    <row r="133" s="2" customFormat="1" ht="16.5" customHeight="1">
      <c r="A133" s="38"/>
      <c r="B133" s="39"/>
      <c r="C133" s="226" t="s">
        <v>153</v>
      </c>
      <c r="D133" s="226" t="s">
        <v>140</v>
      </c>
      <c r="E133" s="227" t="s">
        <v>333</v>
      </c>
      <c r="F133" s="228" t="s">
        <v>332</v>
      </c>
      <c r="G133" s="229" t="s">
        <v>329</v>
      </c>
      <c r="H133" s="230">
        <v>1</v>
      </c>
      <c r="I133" s="231"/>
      <c r="J133" s="232">
        <f>ROUND(I133*H133,2)</f>
        <v>0</v>
      </c>
      <c r="K133" s="228" t="s">
        <v>144</v>
      </c>
      <c r="L133" s="44"/>
      <c r="M133" s="233" t="s">
        <v>1</v>
      </c>
      <c r="N133" s="234" t="s">
        <v>38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323</v>
      </c>
      <c r="AT133" s="237" t="s">
        <v>140</v>
      </c>
      <c r="AU133" s="237" t="s">
        <v>82</v>
      </c>
      <c r="AY133" s="17" t="s">
        <v>138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80</v>
      </c>
      <c r="BK133" s="238">
        <f>ROUND(I133*H133,2)</f>
        <v>0</v>
      </c>
      <c r="BL133" s="17" t="s">
        <v>323</v>
      </c>
      <c r="BM133" s="237" t="s">
        <v>334</v>
      </c>
    </row>
    <row r="134" s="2" customFormat="1">
      <c r="A134" s="38"/>
      <c r="B134" s="39"/>
      <c r="C134" s="40"/>
      <c r="D134" s="239" t="s">
        <v>147</v>
      </c>
      <c r="E134" s="40"/>
      <c r="F134" s="240" t="s">
        <v>335</v>
      </c>
      <c r="G134" s="40"/>
      <c r="H134" s="40"/>
      <c r="I134" s="241"/>
      <c r="J134" s="40"/>
      <c r="K134" s="40"/>
      <c r="L134" s="44"/>
      <c r="M134" s="286"/>
      <c r="N134" s="287"/>
      <c r="O134" s="288"/>
      <c r="P134" s="288"/>
      <c r="Q134" s="288"/>
      <c r="R134" s="288"/>
      <c r="S134" s="288"/>
      <c r="T134" s="289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147</v>
      </c>
      <c r="AU134" s="17" t="s">
        <v>82</v>
      </c>
    </row>
    <row r="135" s="2" customFormat="1" ht="6.96" customHeight="1">
      <c r="A135" s="38"/>
      <c r="B135" s="66"/>
      <c r="C135" s="67"/>
      <c r="D135" s="67"/>
      <c r="E135" s="67"/>
      <c r="F135" s="67"/>
      <c r="G135" s="67"/>
      <c r="H135" s="67"/>
      <c r="I135" s="67"/>
      <c r="J135" s="67"/>
      <c r="K135" s="67"/>
      <c r="L135" s="44"/>
      <c r="M135" s="38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</sheetData>
  <sheetProtection sheet="1" autoFilter="0" formatColumns="0" formatRows="0" objects="1" scenarios="1" spinCount="100000" saltValue="d+kaJZkDKpAWs63sVAyklDfAyHgNqjwNVhJD7Lkdd1xiGtrDF+6mzmkcGUc/ZAHS8UDl/OaOn3i62k5sBs7MDQ==" hashValue="EbPGyxBothfxVbXxOn4cyQEG6CCEAW6WP6VxCIjOYi9NpW5iDdU6a/ewws6afFIxtg/6n1NkJWNeBCmkmQIaeA==" algorithmName="SHA-512" password="CC35"/>
  <autoFilter ref="C123:K13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82</v>
      </c>
    </row>
    <row r="4" s="1" customFormat="1" ht="24.96" customHeight="1">
      <c r="B4" s="20"/>
      <c r="D4" s="148" t="s">
        <v>107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 xml:space="preserve"> Demolice objektů v obvodu OŘ OVA 2024 - 1.etapa</v>
      </c>
      <c r="F7" s="150"/>
      <c r="G7" s="150"/>
      <c r="H7" s="150"/>
      <c r="L7" s="20"/>
    </row>
    <row r="8" s="1" customFormat="1" ht="12" customHeight="1">
      <c r="B8" s="20"/>
      <c r="D8" s="150" t="s">
        <v>108</v>
      </c>
      <c r="L8" s="20"/>
    </row>
    <row r="9" s="2" customFormat="1" ht="16.5" customHeight="1">
      <c r="A9" s="38"/>
      <c r="B9" s="44"/>
      <c r="C9" s="38"/>
      <c r="D9" s="38"/>
      <c r="E9" s="151" t="s">
        <v>336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110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337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23. 2. 2024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33</v>
      </c>
      <c r="E32" s="38"/>
      <c r="F32" s="38"/>
      <c r="G32" s="38"/>
      <c r="H32" s="38"/>
      <c r="I32" s="38"/>
      <c r="J32" s="160">
        <f>ROUND(J125,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35</v>
      </c>
      <c r="G34" s="38"/>
      <c r="H34" s="38"/>
      <c r="I34" s="161" t="s">
        <v>34</v>
      </c>
      <c r="J34" s="161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37</v>
      </c>
      <c r="E35" s="150" t="s">
        <v>38</v>
      </c>
      <c r="F35" s="163">
        <f>ROUND((SUM(BE125:BE203)),  2)</f>
        <v>0</v>
      </c>
      <c r="G35" s="38"/>
      <c r="H35" s="38"/>
      <c r="I35" s="164">
        <v>0.20999999999999999</v>
      </c>
      <c r="J35" s="163">
        <f>ROUND(((SUM(BE125:BE203))*I35),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39</v>
      </c>
      <c r="F36" s="163">
        <f>ROUND((SUM(BF125:BF203)),  2)</f>
        <v>0</v>
      </c>
      <c r="G36" s="38"/>
      <c r="H36" s="38"/>
      <c r="I36" s="164">
        <v>0.12</v>
      </c>
      <c r="J36" s="163">
        <f>ROUND(((SUM(BF125:BF203))*I36),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40</v>
      </c>
      <c r="F37" s="163">
        <f>ROUND((SUM(BG125:BG203)),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41</v>
      </c>
      <c r="F38" s="163">
        <f>ROUND((SUM(BH125:BH203)),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42</v>
      </c>
      <c r="F39" s="163">
        <f>ROUND((SUM(BI125:BI203)),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43</v>
      </c>
      <c r="E41" s="167"/>
      <c r="F41" s="167"/>
      <c r="G41" s="168" t="s">
        <v>44</v>
      </c>
      <c r="H41" s="169" t="s">
        <v>45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 xml:space="preserve"> Demolice objektů v obvodu OŘ OVA 2024 - 1.etapa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108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336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 02_1 - st 1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23. 2. 2024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113</v>
      </c>
      <c r="D96" s="185"/>
      <c r="E96" s="185"/>
      <c r="F96" s="185"/>
      <c r="G96" s="185"/>
      <c r="H96" s="185"/>
      <c r="I96" s="185"/>
      <c r="J96" s="186" t="s">
        <v>114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115</v>
      </c>
      <c r="D98" s="40"/>
      <c r="E98" s="40"/>
      <c r="F98" s="40"/>
      <c r="G98" s="40"/>
      <c r="H98" s="40"/>
      <c r="I98" s="40"/>
      <c r="J98" s="110">
        <f>J125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116</v>
      </c>
    </row>
    <row r="99" s="9" customFormat="1" ht="24.96" customHeight="1">
      <c r="A99" s="9"/>
      <c r="B99" s="188"/>
      <c r="C99" s="189"/>
      <c r="D99" s="190" t="s">
        <v>117</v>
      </c>
      <c r="E99" s="191"/>
      <c r="F99" s="191"/>
      <c r="G99" s="191"/>
      <c r="H99" s="191"/>
      <c r="I99" s="191"/>
      <c r="J99" s="192">
        <f>J126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118</v>
      </c>
      <c r="E100" s="196"/>
      <c r="F100" s="196"/>
      <c r="G100" s="196"/>
      <c r="H100" s="196"/>
      <c r="I100" s="196"/>
      <c r="J100" s="197">
        <f>J127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94"/>
      <c r="C101" s="133"/>
      <c r="D101" s="195" t="s">
        <v>120</v>
      </c>
      <c r="E101" s="196"/>
      <c r="F101" s="196"/>
      <c r="G101" s="196"/>
      <c r="H101" s="196"/>
      <c r="I101" s="196"/>
      <c r="J101" s="197">
        <f>J149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121</v>
      </c>
      <c r="E102" s="196"/>
      <c r="F102" s="196"/>
      <c r="G102" s="196"/>
      <c r="H102" s="196"/>
      <c r="I102" s="196"/>
      <c r="J102" s="197">
        <f>J154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122</v>
      </c>
      <c r="E103" s="196"/>
      <c r="F103" s="196"/>
      <c r="G103" s="196"/>
      <c r="H103" s="196"/>
      <c r="I103" s="196"/>
      <c r="J103" s="197">
        <f>J166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123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83" t="str">
        <f>E7</f>
        <v xml:space="preserve"> Demolice objektů v obvodu OŘ OVA 2024 - 1.etapa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1" customFormat="1" ht="12" customHeight="1">
      <c r="B114" s="21"/>
      <c r="C114" s="32" t="s">
        <v>108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="2" customFormat="1" ht="16.5" customHeight="1">
      <c r="A115" s="38"/>
      <c r="B115" s="39"/>
      <c r="C115" s="40"/>
      <c r="D115" s="40"/>
      <c r="E115" s="183" t="s">
        <v>336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110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E11</f>
        <v>SO 02_1 - st 1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F14</f>
        <v xml:space="preserve"> </v>
      </c>
      <c r="G119" s="40"/>
      <c r="H119" s="40"/>
      <c r="I119" s="32" t="s">
        <v>22</v>
      </c>
      <c r="J119" s="79" t="str">
        <f>IF(J14="","",J14)</f>
        <v>23. 2. 2024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E17</f>
        <v xml:space="preserve"> </v>
      </c>
      <c r="G121" s="40"/>
      <c r="H121" s="40"/>
      <c r="I121" s="32" t="s">
        <v>29</v>
      </c>
      <c r="J121" s="36" t="str">
        <f>E23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27</v>
      </c>
      <c r="D122" s="40"/>
      <c r="E122" s="40"/>
      <c r="F122" s="27" t="str">
        <f>IF(E20="","",E20)</f>
        <v>Vyplň údaj</v>
      </c>
      <c r="G122" s="40"/>
      <c r="H122" s="40"/>
      <c r="I122" s="32" t="s">
        <v>31</v>
      </c>
      <c r="J122" s="36" t="str">
        <f>E26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9"/>
      <c r="B124" s="200"/>
      <c r="C124" s="201" t="s">
        <v>124</v>
      </c>
      <c r="D124" s="202" t="s">
        <v>58</v>
      </c>
      <c r="E124" s="202" t="s">
        <v>54</v>
      </c>
      <c r="F124" s="202" t="s">
        <v>55</v>
      </c>
      <c r="G124" s="202" t="s">
        <v>125</v>
      </c>
      <c r="H124" s="202" t="s">
        <v>126</v>
      </c>
      <c r="I124" s="202" t="s">
        <v>127</v>
      </c>
      <c r="J124" s="202" t="s">
        <v>114</v>
      </c>
      <c r="K124" s="203" t="s">
        <v>128</v>
      </c>
      <c r="L124" s="204"/>
      <c r="M124" s="100" t="s">
        <v>1</v>
      </c>
      <c r="N124" s="101" t="s">
        <v>37</v>
      </c>
      <c r="O124" s="101" t="s">
        <v>129</v>
      </c>
      <c r="P124" s="101" t="s">
        <v>130</v>
      </c>
      <c r="Q124" s="101" t="s">
        <v>131</v>
      </c>
      <c r="R124" s="101" t="s">
        <v>132</v>
      </c>
      <c r="S124" s="101" t="s">
        <v>133</v>
      </c>
      <c r="T124" s="102" t="s">
        <v>134</v>
      </c>
      <c r="U124" s="199"/>
      <c r="V124" s="199"/>
      <c r="W124" s="199"/>
      <c r="X124" s="199"/>
      <c r="Y124" s="199"/>
      <c r="Z124" s="199"/>
      <c r="AA124" s="199"/>
      <c r="AB124" s="199"/>
      <c r="AC124" s="199"/>
      <c r="AD124" s="199"/>
      <c r="AE124" s="199"/>
    </row>
    <row r="125" s="2" customFormat="1" ht="22.8" customHeight="1">
      <c r="A125" s="38"/>
      <c r="B125" s="39"/>
      <c r="C125" s="107" t="s">
        <v>135</v>
      </c>
      <c r="D125" s="40"/>
      <c r="E125" s="40"/>
      <c r="F125" s="40"/>
      <c r="G125" s="40"/>
      <c r="H125" s="40"/>
      <c r="I125" s="40"/>
      <c r="J125" s="205">
        <f>BK125</f>
        <v>0</v>
      </c>
      <c r="K125" s="40"/>
      <c r="L125" s="44"/>
      <c r="M125" s="103"/>
      <c r="N125" s="206"/>
      <c r="O125" s="104"/>
      <c r="P125" s="207">
        <f>P126</f>
        <v>0</v>
      </c>
      <c r="Q125" s="104"/>
      <c r="R125" s="207">
        <f>R126</f>
        <v>53.209874999999997</v>
      </c>
      <c r="S125" s="104"/>
      <c r="T125" s="208">
        <f>T126</f>
        <v>115.32000000000002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72</v>
      </c>
      <c r="AU125" s="17" t="s">
        <v>116</v>
      </c>
      <c r="BK125" s="209">
        <f>BK126</f>
        <v>0</v>
      </c>
    </row>
    <row r="126" s="12" customFormat="1" ht="25.92" customHeight="1">
      <c r="A126" s="12"/>
      <c r="B126" s="210"/>
      <c r="C126" s="211"/>
      <c r="D126" s="212" t="s">
        <v>72</v>
      </c>
      <c r="E126" s="213" t="s">
        <v>136</v>
      </c>
      <c r="F126" s="213" t="s">
        <v>137</v>
      </c>
      <c r="G126" s="211"/>
      <c r="H126" s="211"/>
      <c r="I126" s="214"/>
      <c r="J126" s="215">
        <f>BK126</f>
        <v>0</v>
      </c>
      <c r="K126" s="211"/>
      <c r="L126" s="216"/>
      <c r="M126" s="217"/>
      <c r="N126" s="218"/>
      <c r="O126" s="218"/>
      <c r="P126" s="219">
        <f>P127+P154+P166</f>
        <v>0</v>
      </c>
      <c r="Q126" s="218"/>
      <c r="R126" s="219">
        <f>R127+R154+R166</f>
        <v>53.209874999999997</v>
      </c>
      <c r="S126" s="218"/>
      <c r="T126" s="220">
        <f>T127+T154+T166</f>
        <v>115.32000000000002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80</v>
      </c>
      <c r="AT126" s="222" t="s">
        <v>72</v>
      </c>
      <c r="AU126" s="222" t="s">
        <v>73</v>
      </c>
      <c r="AY126" s="221" t="s">
        <v>138</v>
      </c>
      <c r="BK126" s="223">
        <f>BK127+BK154+BK166</f>
        <v>0</v>
      </c>
    </row>
    <row r="127" s="12" customFormat="1" ht="22.8" customHeight="1">
      <c r="A127" s="12"/>
      <c r="B127" s="210"/>
      <c r="C127" s="211"/>
      <c r="D127" s="212" t="s">
        <v>72</v>
      </c>
      <c r="E127" s="224" t="s">
        <v>80</v>
      </c>
      <c r="F127" s="224" t="s">
        <v>139</v>
      </c>
      <c r="G127" s="211"/>
      <c r="H127" s="211"/>
      <c r="I127" s="214"/>
      <c r="J127" s="225">
        <f>BK127</f>
        <v>0</v>
      </c>
      <c r="K127" s="211"/>
      <c r="L127" s="216"/>
      <c r="M127" s="217"/>
      <c r="N127" s="218"/>
      <c r="O127" s="218"/>
      <c r="P127" s="219">
        <f>P128+SUM(P129:P149)</f>
        <v>0</v>
      </c>
      <c r="Q127" s="218"/>
      <c r="R127" s="219">
        <f>R128+SUM(R129:R149)</f>
        <v>53.209874999999997</v>
      </c>
      <c r="S127" s="218"/>
      <c r="T127" s="220">
        <f>T128+SUM(T129:T149)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80</v>
      </c>
      <c r="AT127" s="222" t="s">
        <v>72</v>
      </c>
      <c r="AU127" s="222" t="s">
        <v>80</v>
      </c>
      <c r="AY127" s="221" t="s">
        <v>138</v>
      </c>
      <c r="BK127" s="223">
        <f>BK128+SUM(BK129:BK149)</f>
        <v>0</v>
      </c>
    </row>
    <row r="128" s="2" customFormat="1" ht="24.15" customHeight="1">
      <c r="A128" s="38"/>
      <c r="B128" s="39"/>
      <c r="C128" s="226" t="s">
        <v>80</v>
      </c>
      <c r="D128" s="226" t="s">
        <v>140</v>
      </c>
      <c r="E128" s="227" t="s">
        <v>154</v>
      </c>
      <c r="F128" s="228" t="s">
        <v>155</v>
      </c>
      <c r="G128" s="229" t="s">
        <v>156</v>
      </c>
      <c r="H128" s="230">
        <v>3.7200000000000002</v>
      </c>
      <c r="I128" s="231"/>
      <c r="J128" s="232">
        <f>ROUND(I128*H128,2)</f>
        <v>0</v>
      </c>
      <c r="K128" s="228" t="s">
        <v>144</v>
      </c>
      <c r="L128" s="44"/>
      <c r="M128" s="233" t="s">
        <v>1</v>
      </c>
      <c r="N128" s="234" t="s">
        <v>38</v>
      </c>
      <c r="O128" s="91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7" t="s">
        <v>145</v>
      </c>
      <c r="AT128" s="237" t="s">
        <v>140</v>
      </c>
      <c r="AU128" s="237" t="s">
        <v>82</v>
      </c>
      <c r="AY128" s="17" t="s">
        <v>138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7" t="s">
        <v>80</v>
      </c>
      <c r="BK128" s="238">
        <f>ROUND(I128*H128,2)</f>
        <v>0</v>
      </c>
      <c r="BL128" s="17" t="s">
        <v>145</v>
      </c>
      <c r="BM128" s="237" t="s">
        <v>338</v>
      </c>
    </row>
    <row r="129" s="2" customFormat="1">
      <c r="A129" s="38"/>
      <c r="B129" s="39"/>
      <c r="C129" s="40"/>
      <c r="D129" s="239" t="s">
        <v>147</v>
      </c>
      <c r="E129" s="40"/>
      <c r="F129" s="240" t="s">
        <v>158</v>
      </c>
      <c r="G129" s="40"/>
      <c r="H129" s="40"/>
      <c r="I129" s="241"/>
      <c r="J129" s="40"/>
      <c r="K129" s="40"/>
      <c r="L129" s="44"/>
      <c r="M129" s="242"/>
      <c r="N129" s="243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147</v>
      </c>
      <c r="AU129" s="17" t="s">
        <v>82</v>
      </c>
    </row>
    <row r="130" s="13" customFormat="1">
      <c r="A130" s="13"/>
      <c r="B130" s="244"/>
      <c r="C130" s="245"/>
      <c r="D130" s="239" t="s">
        <v>159</v>
      </c>
      <c r="E130" s="246" t="s">
        <v>1</v>
      </c>
      <c r="F130" s="247" t="s">
        <v>160</v>
      </c>
      <c r="G130" s="245"/>
      <c r="H130" s="246" t="s">
        <v>1</v>
      </c>
      <c r="I130" s="248"/>
      <c r="J130" s="245"/>
      <c r="K130" s="245"/>
      <c r="L130" s="249"/>
      <c r="M130" s="250"/>
      <c r="N130" s="251"/>
      <c r="O130" s="251"/>
      <c r="P130" s="251"/>
      <c r="Q130" s="251"/>
      <c r="R130" s="251"/>
      <c r="S130" s="251"/>
      <c r="T130" s="25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3" t="s">
        <v>159</v>
      </c>
      <c r="AU130" s="253" t="s">
        <v>82</v>
      </c>
      <c r="AV130" s="13" t="s">
        <v>80</v>
      </c>
      <c r="AW130" s="13" t="s">
        <v>30</v>
      </c>
      <c r="AX130" s="13" t="s">
        <v>73</v>
      </c>
      <c r="AY130" s="253" t="s">
        <v>138</v>
      </c>
    </row>
    <row r="131" s="14" customFormat="1">
      <c r="A131" s="14"/>
      <c r="B131" s="254"/>
      <c r="C131" s="255"/>
      <c r="D131" s="239" t="s">
        <v>159</v>
      </c>
      <c r="E131" s="256" t="s">
        <v>1</v>
      </c>
      <c r="F131" s="257" t="s">
        <v>339</v>
      </c>
      <c r="G131" s="255"/>
      <c r="H131" s="258">
        <v>3.7200000000000002</v>
      </c>
      <c r="I131" s="259"/>
      <c r="J131" s="255"/>
      <c r="K131" s="255"/>
      <c r="L131" s="260"/>
      <c r="M131" s="261"/>
      <c r="N131" s="262"/>
      <c r="O131" s="262"/>
      <c r="P131" s="262"/>
      <c r="Q131" s="262"/>
      <c r="R131" s="262"/>
      <c r="S131" s="262"/>
      <c r="T131" s="26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4" t="s">
        <v>159</v>
      </c>
      <c r="AU131" s="264" t="s">
        <v>82</v>
      </c>
      <c r="AV131" s="14" t="s">
        <v>82</v>
      </c>
      <c r="AW131" s="14" t="s">
        <v>30</v>
      </c>
      <c r="AX131" s="14" t="s">
        <v>73</v>
      </c>
      <c r="AY131" s="264" t="s">
        <v>138</v>
      </c>
    </row>
    <row r="132" s="15" customFormat="1">
      <c r="A132" s="15"/>
      <c r="B132" s="265"/>
      <c r="C132" s="266"/>
      <c r="D132" s="239" t="s">
        <v>159</v>
      </c>
      <c r="E132" s="267" t="s">
        <v>1</v>
      </c>
      <c r="F132" s="268" t="s">
        <v>164</v>
      </c>
      <c r="G132" s="266"/>
      <c r="H132" s="269">
        <v>3.7200000000000002</v>
      </c>
      <c r="I132" s="270"/>
      <c r="J132" s="266"/>
      <c r="K132" s="266"/>
      <c r="L132" s="271"/>
      <c r="M132" s="272"/>
      <c r="N132" s="273"/>
      <c r="O132" s="273"/>
      <c r="P132" s="273"/>
      <c r="Q132" s="273"/>
      <c r="R132" s="273"/>
      <c r="S132" s="273"/>
      <c r="T132" s="274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75" t="s">
        <v>159</v>
      </c>
      <c r="AU132" s="275" t="s">
        <v>82</v>
      </c>
      <c r="AV132" s="15" t="s">
        <v>145</v>
      </c>
      <c r="AW132" s="15" t="s">
        <v>30</v>
      </c>
      <c r="AX132" s="15" t="s">
        <v>80</v>
      </c>
      <c r="AY132" s="275" t="s">
        <v>138</v>
      </c>
    </row>
    <row r="133" s="2" customFormat="1" ht="16.5" customHeight="1">
      <c r="A133" s="38"/>
      <c r="B133" s="39"/>
      <c r="C133" s="276" t="s">
        <v>82</v>
      </c>
      <c r="D133" s="276" t="s">
        <v>165</v>
      </c>
      <c r="E133" s="277" t="s">
        <v>340</v>
      </c>
      <c r="F133" s="278" t="s">
        <v>341</v>
      </c>
      <c r="G133" s="279" t="s">
        <v>168</v>
      </c>
      <c r="H133" s="280">
        <v>5.2080000000000002</v>
      </c>
      <c r="I133" s="281"/>
      <c r="J133" s="282">
        <f>ROUND(I133*H133,2)</f>
        <v>0</v>
      </c>
      <c r="K133" s="278" t="s">
        <v>144</v>
      </c>
      <c r="L133" s="283"/>
      <c r="M133" s="284" t="s">
        <v>1</v>
      </c>
      <c r="N133" s="285" t="s">
        <v>38</v>
      </c>
      <c r="O133" s="91"/>
      <c r="P133" s="235">
        <f>O133*H133</f>
        <v>0</v>
      </c>
      <c r="Q133" s="235">
        <v>1</v>
      </c>
      <c r="R133" s="235">
        <f>Q133*H133</f>
        <v>5.2080000000000002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169</v>
      </c>
      <c r="AT133" s="237" t="s">
        <v>165</v>
      </c>
      <c r="AU133" s="237" t="s">
        <v>82</v>
      </c>
      <c r="AY133" s="17" t="s">
        <v>138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80</v>
      </c>
      <c r="BK133" s="238">
        <f>ROUND(I133*H133,2)</f>
        <v>0</v>
      </c>
      <c r="BL133" s="17" t="s">
        <v>145</v>
      </c>
      <c r="BM133" s="237" t="s">
        <v>342</v>
      </c>
    </row>
    <row r="134" s="2" customFormat="1">
      <c r="A134" s="38"/>
      <c r="B134" s="39"/>
      <c r="C134" s="40"/>
      <c r="D134" s="239" t="s">
        <v>147</v>
      </c>
      <c r="E134" s="40"/>
      <c r="F134" s="240" t="s">
        <v>341</v>
      </c>
      <c r="G134" s="40"/>
      <c r="H134" s="40"/>
      <c r="I134" s="241"/>
      <c r="J134" s="40"/>
      <c r="K134" s="40"/>
      <c r="L134" s="44"/>
      <c r="M134" s="242"/>
      <c r="N134" s="243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147</v>
      </c>
      <c r="AU134" s="17" t="s">
        <v>82</v>
      </c>
    </row>
    <row r="135" s="14" customFormat="1">
      <c r="A135" s="14"/>
      <c r="B135" s="254"/>
      <c r="C135" s="255"/>
      <c r="D135" s="239" t="s">
        <v>159</v>
      </c>
      <c r="E135" s="255"/>
      <c r="F135" s="257" t="s">
        <v>343</v>
      </c>
      <c r="G135" s="255"/>
      <c r="H135" s="258">
        <v>5.2080000000000002</v>
      </c>
      <c r="I135" s="259"/>
      <c r="J135" s="255"/>
      <c r="K135" s="255"/>
      <c r="L135" s="260"/>
      <c r="M135" s="261"/>
      <c r="N135" s="262"/>
      <c r="O135" s="262"/>
      <c r="P135" s="262"/>
      <c r="Q135" s="262"/>
      <c r="R135" s="262"/>
      <c r="S135" s="262"/>
      <c r="T135" s="26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4" t="s">
        <v>159</v>
      </c>
      <c r="AU135" s="264" t="s">
        <v>82</v>
      </c>
      <c r="AV135" s="14" t="s">
        <v>82</v>
      </c>
      <c r="AW135" s="14" t="s">
        <v>4</v>
      </c>
      <c r="AX135" s="14" t="s">
        <v>80</v>
      </c>
      <c r="AY135" s="264" t="s">
        <v>138</v>
      </c>
    </row>
    <row r="136" s="2" customFormat="1" ht="24.15" customHeight="1">
      <c r="A136" s="38"/>
      <c r="B136" s="39"/>
      <c r="C136" s="226" t="s">
        <v>153</v>
      </c>
      <c r="D136" s="226" t="s">
        <v>140</v>
      </c>
      <c r="E136" s="227" t="s">
        <v>344</v>
      </c>
      <c r="F136" s="228" t="s">
        <v>345</v>
      </c>
      <c r="G136" s="229" t="s">
        <v>143</v>
      </c>
      <c r="H136" s="230">
        <v>75</v>
      </c>
      <c r="I136" s="231"/>
      <c r="J136" s="232">
        <f>ROUND(I136*H136,2)</f>
        <v>0</v>
      </c>
      <c r="K136" s="228" t="s">
        <v>144</v>
      </c>
      <c r="L136" s="44"/>
      <c r="M136" s="233" t="s">
        <v>1</v>
      </c>
      <c r="N136" s="234" t="s">
        <v>38</v>
      </c>
      <c r="O136" s="91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7" t="s">
        <v>145</v>
      </c>
      <c r="AT136" s="237" t="s">
        <v>140</v>
      </c>
      <c r="AU136" s="237" t="s">
        <v>82</v>
      </c>
      <c r="AY136" s="17" t="s">
        <v>138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7" t="s">
        <v>80</v>
      </c>
      <c r="BK136" s="238">
        <f>ROUND(I136*H136,2)</f>
        <v>0</v>
      </c>
      <c r="BL136" s="17" t="s">
        <v>145</v>
      </c>
      <c r="BM136" s="237" t="s">
        <v>346</v>
      </c>
    </row>
    <row r="137" s="2" customFormat="1">
      <c r="A137" s="38"/>
      <c r="B137" s="39"/>
      <c r="C137" s="40"/>
      <c r="D137" s="239" t="s">
        <v>147</v>
      </c>
      <c r="E137" s="40"/>
      <c r="F137" s="240" t="s">
        <v>347</v>
      </c>
      <c r="G137" s="40"/>
      <c r="H137" s="40"/>
      <c r="I137" s="241"/>
      <c r="J137" s="40"/>
      <c r="K137" s="40"/>
      <c r="L137" s="44"/>
      <c r="M137" s="242"/>
      <c r="N137" s="243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147</v>
      </c>
      <c r="AU137" s="17" t="s">
        <v>82</v>
      </c>
    </row>
    <row r="138" s="2" customFormat="1" ht="16.5" customHeight="1">
      <c r="A138" s="38"/>
      <c r="B138" s="39"/>
      <c r="C138" s="276" t="s">
        <v>145</v>
      </c>
      <c r="D138" s="276" t="s">
        <v>165</v>
      </c>
      <c r="E138" s="277" t="s">
        <v>184</v>
      </c>
      <c r="F138" s="278" t="s">
        <v>185</v>
      </c>
      <c r="G138" s="279" t="s">
        <v>168</v>
      </c>
      <c r="H138" s="280">
        <v>48</v>
      </c>
      <c r="I138" s="281"/>
      <c r="J138" s="282">
        <f>ROUND(I138*H138,2)</f>
        <v>0</v>
      </c>
      <c r="K138" s="278" t="s">
        <v>144</v>
      </c>
      <c r="L138" s="283"/>
      <c r="M138" s="284" t="s">
        <v>1</v>
      </c>
      <c r="N138" s="285" t="s">
        <v>38</v>
      </c>
      <c r="O138" s="91"/>
      <c r="P138" s="235">
        <f>O138*H138</f>
        <v>0</v>
      </c>
      <c r="Q138" s="235">
        <v>1</v>
      </c>
      <c r="R138" s="235">
        <f>Q138*H138</f>
        <v>48</v>
      </c>
      <c r="S138" s="235">
        <v>0</v>
      </c>
      <c r="T138" s="23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169</v>
      </c>
      <c r="AT138" s="237" t="s">
        <v>165</v>
      </c>
      <c r="AU138" s="237" t="s">
        <v>82</v>
      </c>
      <c r="AY138" s="17" t="s">
        <v>138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80</v>
      </c>
      <c r="BK138" s="238">
        <f>ROUND(I138*H138,2)</f>
        <v>0</v>
      </c>
      <c r="BL138" s="17" t="s">
        <v>145</v>
      </c>
      <c r="BM138" s="237" t="s">
        <v>348</v>
      </c>
    </row>
    <row r="139" s="2" customFormat="1">
      <c r="A139" s="38"/>
      <c r="B139" s="39"/>
      <c r="C139" s="40"/>
      <c r="D139" s="239" t="s">
        <v>147</v>
      </c>
      <c r="E139" s="40"/>
      <c r="F139" s="240" t="s">
        <v>185</v>
      </c>
      <c r="G139" s="40"/>
      <c r="H139" s="40"/>
      <c r="I139" s="241"/>
      <c r="J139" s="40"/>
      <c r="K139" s="40"/>
      <c r="L139" s="44"/>
      <c r="M139" s="242"/>
      <c r="N139" s="243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147</v>
      </c>
      <c r="AU139" s="17" t="s">
        <v>82</v>
      </c>
    </row>
    <row r="140" s="14" customFormat="1">
      <c r="A140" s="14"/>
      <c r="B140" s="254"/>
      <c r="C140" s="255"/>
      <c r="D140" s="239" t="s">
        <v>159</v>
      </c>
      <c r="E140" s="256" t="s">
        <v>1</v>
      </c>
      <c r="F140" s="257" t="s">
        <v>349</v>
      </c>
      <c r="G140" s="255"/>
      <c r="H140" s="258">
        <v>48</v>
      </c>
      <c r="I140" s="259"/>
      <c r="J140" s="255"/>
      <c r="K140" s="255"/>
      <c r="L140" s="260"/>
      <c r="M140" s="261"/>
      <c r="N140" s="262"/>
      <c r="O140" s="262"/>
      <c r="P140" s="262"/>
      <c r="Q140" s="262"/>
      <c r="R140" s="262"/>
      <c r="S140" s="262"/>
      <c r="T140" s="26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4" t="s">
        <v>159</v>
      </c>
      <c r="AU140" s="264" t="s">
        <v>82</v>
      </c>
      <c r="AV140" s="14" t="s">
        <v>82</v>
      </c>
      <c r="AW140" s="14" t="s">
        <v>30</v>
      </c>
      <c r="AX140" s="14" t="s">
        <v>73</v>
      </c>
      <c r="AY140" s="264" t="s">
        <v>138</v>
      </c>
    </row>
    <row r="141" s="15" customFormat="1">
      <c r="A141" s="15"/>
      <c r="B141" s="265"/>
      <c r="C141" s="266"/>
      <c r="D141" s="239" t="s">
        <v>159</v>
      </c>
      <c r="E141" s="267" t="s">
        <v>1</v>
      </c>
      <c r="F141" s="268" t="s">
        <v>164</v>
      </c>
      <c r="G141" s="266"/>
      <c r="H141" s="269">
        <v>48</v>
      </c>
      <c r="I141" s="270"/>
      <c r="J141" s="266"/>
      <c r="K141" s="266"/>
      <c r="L141" s="271"/>
      <c r="M141" s="272"/>
      <c r="N141" s="273"/>
      <c r="O141" s="273"/>
      <c r="P141" s="273"/>
      <c r="Q141" s="273"/>
      <c r="R141" s="273"/>
      <c r="S141" s="273"/>
      <c r="T141" s="274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5" t="s">
        <v>159</v>
      </c>
      <c r="AU141" s="275" t="s">
        <v>82</v>
      </c>
      <c r="AV141" s="15" t="s">
        <v>145</v>
      </c>
      <c r="AW141" s="15" t="s">
        <v>30</v>
      </c>
      <c r="AX141" s="15" t="s">
        <v>80</v>
      </c>
      <c r="AY141" s="275" t="s">
        <v>138</v>
      </c>
    </row>
    <row r="142" s="2" customFormat="1" ht="24.15" customHeight="1">
      <c r="A142" s="38"/>
      <c r="B142" s="39"/>
      <c r="C142" s="226" t="s">
        <v>172</v>
      </c>
      <c r="D142" s="226" t="s">
        <v>140</v>
      </c>
      <c r="E142" s="227" t="s">
        <v>188</v>
      </c>
      <c r="F142" s="228" t="s">
        <v>350</v>
      </c>
      <c r="G142" s="229" t="s">
        <v>143</v>
      </c>
      <c r="H142" s="230">
        <v>75</v>
      </c>
      <c r="I142" s="231"/>
      <c r="J142" s="232">
        <f>ROUND(I142*H142,2)</f>
        <v>0</v>
      </c>
      <c r="K142" s="228" t="s">
        <v>144</v>
      </c>
      <c r="L142" s="44"/>
      <c r="M142" s="233" t="s">
        <v>1</v>
      </c>
      <c r="N142" s="234" t="s">
        <v>38</v>
      </c>
      <c r="O142" s="91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145</v>
      </c>
      <c r="AT142" s="237" t="s">
        <v>140</v>
      </c>
      <c r="AU142" s="237" t="s">
        <v>82</v>
      </c>
      <c r="AY142" s="17" t="s">
        <v>138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80</v>
      </c>
      <c r="BK142" s="238">
        <f>ROUND(I142*H142,2)</f>
        <v>0</v>
      </c>
      <c r="BL142" s="17" t="s">
        <v>145</v>
      </c>
      <c r="BM142" s="237" t="s">
        <v>351</v>
      </c>
    </row>
    <row r="143" s="2" customFormat="1">
      <c r="A143" s="38"/>
      <c r="B143" s="39"/>
      <c r="C143" s="40"/>
      <c r="D143" s="239" t="s">
        <v>147</v>
      </c>
      <c r="E143" s="40"/>
      <c r="F143" s="240" t="s">
        <v>191</v>
      </c>
      <c r="G143" s="40"/>
      <c r="H143" s="40"/>
      <c r="I143" s="241"/>
      <c r="J143" s="40"/>
      <c r="K143" s="40"/>
      <c r="L143" s="44"/>
      <c r="M143" s="242"/>
      <c r="N143" s="243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147</v>
      </c>
      <c r="AU143" s="17" t="s">
        <v>82</v>
      </c>
    </row>
    <row r="144" s="2" customFormat="1" ht="16.5" customHeight="1">
      <c r="A144" s="38"/>
      <c r="B144" s="39"/>
      <c r="C144" s="276" t="s">
        <v>178</v>
      </c>
      <c r="D144" s="276" t="s">
        <v>165</v>
      </c>
      <c r="E144" s="277" t="s">
        <v>352</v>
      </c>
      <c r="F144" s="278" t="s">
        <v>353</v>
      </c>
      <c r="G144" s="279" t="s">
        <v>195</v>
      </c>
      <c r="H144" s="280">
        <v>1.875</v>
      </c>
      <c r="I144" s="281"/>
      <c r="J144" s="282">
        <f>ROUND(I144*H144,2)</f>
        <v>0</v>
      </c>
      <c r="K144" s="278" t="s">
        <v>144</v>
      </c>
      <c r="L144" s="283"/>
      <c r="M144" s="284" t="s">
        <v>1</v>
      </c>
      <c r="N144" s="285" t="s">
        <v>38</v>
      </c>
      <c r="O144" s="91"/>
      <c r="P144" s="235">
        <f>O144*H144</f>
        <v>0</v>
      </c>
      <c r="Q144" s="235">
        <v>0.001</v>
      </c>
      <c r="R144" s="235">
        <f>Q144*H144</f>
        <v>0.0018749999999999999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169</v>
      </c>
      <c r="AT144" s="237" t="s">
        <v>165</v>
      </c>
      <c r="AU144" s="237" t="s">
        <v>82</v>
      </c>
      <c r="AY144" s="17" t="s">
        <v>138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80</v>
      </c>
      <c r="BK144" s="238">
        <f>ROUND(I144*H144,2)</f>
        <v>0</v>
      </c>
      <c r="BL144" s="17" t="s">
        <v>145</v>
      </c>
      <c r="BM144" s="237" t="s">
        <v>354</v>
      </c>
    </row>
    <row r="145" s="2" customFormat="1">
      <c r="A145" s="38"/>
      <c r="B145" s="39"/>
      <c r="C145" s="40"/>
      <c r="D145" s="239" t="s">
        <v>147</v>
      </c>
      <c r="E145" s="40"/>
      <c r="F145" s="240" t="s">
        <v>353</v>
      </c>
      <c r="G145" s="40"/>
      <c r="H145" s="40"/>
      <c r="I145" s="241"/>
      <c r="J145" s="40"/>
      <c r="K145" s="40"/>
      <c r="L145" s="44"/>
      <c r="M145" s="242"/>
      <c r="N145" s="243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147</v>
      </c>
      <c r="AU145" s="17" t="s">
        <v>82</v>
      </c>
    </row>
    <row r="146" s="14" customFormat="1">
      <c r="A146" s="14"/>
      <c r="B146" s="254"/>
      <c r="C146" s="255"/>
      <c r="D146" s="239" t="s">
        <v>159</v>
      </c>
      <c r="E146" s="255"/>
      <c r="F146" s="257" t="s">
        <v>355</v>
      </c>
      <c r="G146" s="255"/>
      <c r="H146" s="258">
        <v>1.875</v>
      </c>
      <c r="I146" s="259"/>
      <c r="J146" s="255"/>
      <c r="K146" s="255"/>
      <c r="L146" s="260"/>
      <c r="M146" s="261"/>
      <c r="N146" s="262"/>
      <c r="O146" s="262"/>
      <c r="P146" s="262"/>
      <c r="Q146" s="262"/>
      <c r="R146" s="262"/>
      <c r="S146" s="262"/>
      <c r="T146" s="26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4" t="s">
        <v>159</v>
      </c>
      <c r="AU146" s="264" t="s">
        <v>82</v>
      </c>
      <c r="AV146" s="14" t="s">
        <v>82</v>
      </c>
      <c r="AW146" s="14" t="s">
        <v>4</v>
      </c>
      <c r="AX146" s="14" t="s">
        <v>80</v>
      </c>
      <c r="AY146" s="264" t="s">
        <v>138</v>
      </c>
    </row>
    <row r="147" s="2" customFormat="1" ht="24.15" customHeight="1">
      <c r="A147" s="38"/>
      <c r="B147" s="39"/>
      <c r="C147" s="226" t="s">
        <v>183</v>
      </c>
      <c r="D147" s="226" t="s">
        <v>140</v>
      </c>
      <c r="E147" s="227" t="s">
        <v>356</v>
      </c>
      <c r="F147" s="228" t="s">
        <v>357</v>
      </c>
      <c r="G147" s="229" t="s">
        <v>143</v>
      </c>
      <c r="H147" s="230">
        <v>75</v>
      </c>
      <c r="I147" s="231"/>
      <c r="J147" s="232">
        <f>ROUND(I147*H147,2)</f>
        <v>0</v>
      </c>
      <c r="K147" s="228" t="s">
        <v>144</v>
      </c>
      <c r="L147" s="44"/>
      <c r="M147" s="233" t="s">
        <v>1</v>
      </c>
      <c r="N147" s="234" t="s">
        <v>38</v>
      </c>
      <c r="O147" s="91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7" t="s">
        <v>145</v>
      </c>
      <c r="AT147" s="237" t="s">
        <v>140</v>
      </c>
      <c r="AU147" s="237" t="s">
        <v>82</v>
      </c>
      <c r="AY147" s="17" t="s">
        <v>138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7" t="s">
        <v>80</v>
      </c>
      <c r="BK147" s="238">
        <f>ROUND(I147*H147,2)</f>
        <v>0</v>
      </c>
      <c r="BL147" s="17" t="s">
        <v>145</v>
      </c>
      <c r="BM147" s="237" t="s">
        <v>358</v>
      </c>
    </row>
    <row r="148" s="2" customFormat="1">
      <c r="A148" s="38"/>
      <c r="B148" s="39"/>
      <c r="C148" s="40"/>
      <c r="D148" s="239" t="s">
        <v>147</v>
      </c>
      <c r="E148" s="40"/>
      <c r="F148" s="240" t="s">
        <v>359</v>
      </c>
      <c r="G148" s="40"/>
      <c r="H148" s="40"/>
      <c r="I148" s="241"/>
      <c r="J148" s="40"/>
      <c r="K148" s="40"/>
      <c r="L148" s="44"/>
      <c r="M148" s="242"/>
      <c r="N148" s="243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147</v>
      </c>
      <c r="AU148" s="17" t="s">
        <v>82</v>
      </c>
    </row>
    <row r="149" s="12" customFormat="1" ht="20.88" customHeight="1">
      <c r="A149" s="12"/>
      <c r="B149" s="210"/>
      <c r="C149" s="211"/>
      <c r="D149" s="212" t="s">
        <v>72</v>
      </c>
      <c r="E149" s="224" t="s">
        <v>251</v>
      </c>
      <c r="F149" s="224" t="s">
        <v>252</v>
      </c>
      <c r="G149" s="211"/>
      <c r="H149" s="211"/>
      <c r="I149" s="214"/>
      <c r="J149" s="225">
        <f>BK149</f>
        <v>0</v>
      </c>
      <c r="K149" s="211"/>
      <c r="L149" s="216"/>
      <c r="M149" s="217"/>
      <c r="N149" s="218"/>
      <c r="O149" s="218"/>
      <c r="P149" s="219">
        <f>SUM(P150:P153)</f>
        <v>0</v>
      </c>
      <c r="Q149" s="218"/>
      <c r="R149" s="219">
        <f>SUM(R150:R153)</f>
        <v>0</v>
      </c>
      <c r="S149" s="218"/>
      <c r="T149" s="220">
        <f>SUM(T150:T153)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1" t="s">
        <v>80</v>
      </c>
      <c r="AT149" s="222" t="s">
        <v>72</v>
      </c>
      <c r="AU149" s="222" t="s">
        <v>82</v>
      </c>
      <c r="AY149" s="221" t="s">
        <v>138</v>
      </c>
      <c r="BK149" s="223">
        <f>SUM(BK150:BK153)</f>
        <v>0</v>
      </c>
    </row>
    <row r="150" s="2" customFormat="1" ht="33" customHeight="1">
      <c r="A150" s="38"/>
      <c r="B150" s="39"/>
      <c r="C150" s="226" t="s">
        <v>169</v>
      </c>
      <c r="D150" s="226" t="s">
        <v>140</v>
      </c>
      <c r="E150" s="227" t="s">
        <v>360</v>
      </c>
      <c r="F150" s="228" t="s">
        <v>361</v>
      </c>
      <c r="G150" s="229" t="s">
        <v>168</v>
      </c>
      <c r="H150" s="230">
        <v>53.210000000000001</v>
      </c>
      <c r="I150" s="231"/>
      <c r="J150" s="232">
        <f>ROUND(I150*H150,2)</f>
        <v>0</v>
      </c>
      <c r="K150" s="228" t="s">
        <v>144</v>
      </c>
      <c r="L150" s="44"/>
      <c r="M150" s="233" t="s">
        <v>1</v>
      </c>
      <c r="N150" s="234" t="s">
        <v>38</v>
      </c>
      <c r="O150" s="91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145</v>
      </c>
      <c r="AT150" s="237" t="s">
        <v>140</v>
      </c>
      <c r="AU150" s="237" t="s">
        <v>153</v>
      </c>
      <c r="AY150" s="17" t="s">
        <v>138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7" t="s">
        <v>80</v>
      </c>
      <c r="BK150" s="238">
        <f>ROUND(I150*H150,2)</f>
        <v>0</v>
      </c>
      <c r="BL150" s="17" t="s">
        <v>145</v>
      </c>
      <c r="BM150" s="237" t="s">
        <v>362</v>
      </c>
    </row>
    <row r="151" s="2" customFormat="1">
      <c r="A151" s="38"/>
      <c r="B151" s="39"/>
      <c r="C151" s="40"/>
      <c r="D151" s="239" t="s">
        <v>147</v>
      </c>
      <c r="E151" s="40"/>
      <c r="F151" s="240" t="s">
        <v>363</v>
      </c>
      <c r="G151" s="40"/>
      <c r="H151" s="40"/>
      <c r="I151" s="241"/>
      <c r="J151" s="40"/>
      <c r="K151" s="40"/>
      <c r="L151" s="44"/>
      <c r="M151" s="242"/>
      <c r="N151" s="243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147</v>
      </c>
      <c r="AU151" s="17" t="s">
        <v>153</v>
      </c>
    </row>
    <row r="152" s="2" customFormat="1" ht="33" customHeight="1">
      <c r="A152" s="38"/>
      <c r="B152" s="39"/>
      <c r="C152" s="226" t="s">
        <v>192</v>
      </c>
      <c r="D152" s="226" t="s">
        <v>140</v>
      </c>
      <c r="E152" s="227" t="s">
        <v>364</v>
      </c>
      <c r="F152" s="228" t="s">
        <v>365</v>
      </c>
      <c r="G152" s="229" t="s">
        <v>168</v>
      </c>
      <c r="H152" s="230">
        <v>53.210000000000001</v>
      </c>
      <c r="I152" s="231"/>
      <c r="J152" s="232">
        <f>ROUND(I152*H152,2)</f>
        <v>0</v>
      </c>
      <c r="K152" s="228" t="s">
        <v>144</v>
      </c>
      <c r="L152" s="44"/>
      <c r="M152" s="233" t="s">
        <v>1</v>
      </c>
      <c r="N152" s="234" t="s">
        <v>38</v>
      </c>
      <c r="O152" s="91"/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145</v>
      </c>
      <c r="AT152" s="237" t="s">
        <v>140</v>
      </c>
      <c r="AU152" s="237" t="s">
        <v>153</v>
      </c>
      <c r="AY152" s="17" t="s">
        <v>138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7" t="s">
        <v>80</v>
      </c>
      <c r="BK152" s="238">
        <f>ROUND(I152*H152,2)</f>
        <v>0</v>
      </c>
      <c r="BL152" s="17" t="s">
        <v>145</v>
      </c>
      <c r="BM152" s="237" t="s">
        <v>366</v>
      </c>
    </row>
    <row r="153" s="2" customFormat="1">
      <c r="A153" s="38"/>
      <c r="B153" s="39"/>
      <c r="C153" s="40"/>
      <c r="D153" s="239" t="s">
        <v>147</v>
      </c>
      <c r="E153" s="40"/>
      <c r="F153" s="240" t="s">
        <v>367</v>
      </c>
      <c r="G153" s="40"/>
      <c r="H153" s="40"/>
      <c r="I153" s="241"/>
      <c r="J153" s="40"/>
      <c r="K153" s="40"/>
      <c r="L153" s="44"/>
      <c r="M153" s="242"/>
      <c r="N153" s="243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147</v>
      </c>
      <c r="AU153" s="17" t="s">
        <v>153</v>
      </c>
    </row>
    <row r="154" s="12" customFormat="1" ht="22.8" customHeight="1">
      <c r="A154" s="12"/>
      <c r="B154" s="210"/>
      <c r="C154" s="211"/>
      <c r="D154" s="212" t="s">
        <v>72</v>
      </c>
      <c r="E154" s="224" t="s">
        <v>192</v>
      </c>
      <c r="F154" s="224" t="s">
        <v>258</v>
      </c>
      <c r="G154" s="211"/>
      <c r="H154" s="211"/>
      <c r="I154" s="214"/>
      <c r="J154" s="225">
        <f>BK154</f>
        <v>0</v>
      </c>
      <c r="K154" s="211"/>
      <c r="L154" s="216"/>
      <c r="M154" s="217"/>
      <c r="N154" s="218"/>
      <c r="O154" s="218"/>
      <c r="P154" s="219">
        <f>SUM(P155:P165)</f>
        <v>0</v>
      </c>
      <c r="Q154" s="218"/>
      <c r="R154" s="219">
        <f>SUM(R155:R165)</f>
        <v>0</v>
      </c>
      <c r="S154" s="218"/>
      <c r="T154" s="220">
        <f>SUM(T155:T165)</f>
        <v>115.32000000000002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1" t="s">
        <v>80</v>
      </c>
      <c r="AT154" s="222" t="s">
        <v>72</v>
      </c>
      <c r="AU154" s="222" t="s">
        <v>80</v>
      </c>
      <c r="AY154" s="221" t="s">
        <v>138</v>
      </c>
      <c r="BK154" s="223">
        <f>SUM(BK155:BK165)</f>
        <v>0</v>
      </c>
    </row>
    <row r="155" s="2" customFormat="1" ht="16.5" customHeight="1">
      <c r="A155" s="38"/>
      <c r="B155" s="39"/>
      <c r="C155" s="226" t="s">
        <v>198</v>
      </c>
      <c r="D155" s="226" t="s">
        <v>140</v>
      </c>
      <c r="E155" s="227" t="s">
        <v>368</v>
      </c>
      <c r="F155" s="228" t="s">
        <v>369</v>
      </c>
      <c r="G155" s="229" t="s">
        <v>156</v>
      </c>
      <c r="H155" s="230">
        <v>3.7200000000000002</v>
      </c>
      <c r="I155" s="231"/>
      <c r="J155" s="232">
        <f>ROUND(I155*H155,2)</f>
        <v>0</v>
      </c>
      <c r="K155" s="228" t="s">
        <v>144</v>
      </c>
      <c r="L155" s="44"/>
      <c r="M155" s="233" t="s">
        <v>1</v>
      </c>
      <c r="N155" s="234" t="s">
        <v>38</v>
      </c>
      <c r="O155" s="91"/>
      <c r="P155" s="235">
        <f>O155*H155</f>
        <v>0</v>
      </c>
      <c r="Q155" s="235">
        <v>0</v>
      </c>
      <c r="R155" s="235">
        <f>Q155*H155</f>
        <v>0</v>
      </c>
      <c r="S155" s="235">
        <v>2</v>
      </c>
      <c r="T155" s="236">
        <f>S155*H155</f>
        <v>7.4400000000000004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145</v>
      </c>
      <c r="AT155" s="237" t="s">
        <v>140</v>
      </c>
      <c r="AU155" s="237" t="s">
        <v>82</v>
      </c>
      <c r="AY155" s="17" t="s">
        <v>138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80</v>
      </c>
      <c r="BK155" s="238">
        <f>ROUND(I155*H155,2)</f>
        <v>0</v>
      </c>
      <c r="BL155" s="17" t="s">
        <v>145</v>
      </c>
      <c r="BM155" s="237" t="s">
        <v>370</v>
      </c>
    </row>
    <row r="156" s="2" customFormat="1">
      <c r="A156" s="38"/>
      <c r="B156" s="39"/>
      <c r="C156" s="40"/>
      <c r="D156" s="239" t="s">
        <v>147</v>
      </c>
      <c r="E156" s="40"/>
      <c r="F156" s="240" t="s">
        <v>371</v>
      </c>
      <c r="G156" s="40"/>
      <c r="H156" s="40"/>
      <c r="I156" s="241"/>
      <c r="J156" s="40"/>
      <c r="K156" s="40"/>
      <c r="L156" s="44"/>
      <c r="M156" s="242"/>
      <c r="N156" s="243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147</v>
      </c>
      <c r="AU156" s="17" t="s">
        <v>82</v>
      </c>
    </row>
    <row r="157" s="13" customFormat="1">
      <c r="A157" s="13"/>
      <c r="B157" s="244"/>
      <c r="C157" s="245"/>
      <c r="D157" s="239" t="s">
        <v>159</v>
      </c>
      <c r="E157" s="246" t="s">
        <v>1</v>
      </c>
      <c r="F157" s="247" t="s">
        <v>160</v>
      </c>
      <c r="G157" s="245"/>
      <c r="H157" s="246" t="s">
        <v>1</v>
      </c>
      <c r="I157" s="248"/>
      <c r="J157" s="245"/>
      <c r="K157" s="245"/>
      <c r="L157" s="249"/>
      <c r="M157" s="250"/>
      <c r="N157" s="251"/>
      <c r="O157" s="251"/>
      <c r="P157" s="251"/>
      <c r="Q157" s="251"/>
      <c r="R157" s="251"/>
      <c r="S157" s="251"/>
      <c r="T157" s="25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3" t="s">
        <v>159</v>
      </c>
      <c r="AU157" s="253" t="s">
        <v>82</v>
      </c>
      <c r="AV157" s="13" t="s">
        <v>80</v>
      </c>
      <c r="AW157" s="13" t="s">
        <v>30</v>
      </c>
      <c r="AX157" s="13" t="s">
        <v>73</v>
      </c>
      <c r="AY157" s="253" t="s">
        <v>138</v>
      </c>
    </row>
    <row r="158" s="14" customFormat="1">
      <c r="A158" s="14"/>
      <c r="B158" s="254"/>
      <c r="C158" s="255"/>
      <c r="D158" s="239" t="s">
        <v>159</v>
      </c>
      <c r="E158" s="256" t="s">
        <v>1</v>
      </c>
      <c r="F158" s="257" t="s">
        <v>372</v>
      </c>
      <c r="G158" s="255"/>
      <c r="H158" s="258">
        <v>3.7200000000000002</v>
      </c>
      <c r="I158" s="259"/>
      <c r="J158" s="255"/>
      <c r="K158" s="255"/>
      <c r="L158" s="260"/>
      <c r="M158" s="261"/>
      <c r="N158" s="262"/>
      <c r="O158" s="262"/>
      <c r="P158" s="262"/>
      <c r="Q158" s="262"/>
      <c r="R158" s="262"/>
      <c r="S158" s="262"/>
      <c r="T158" s="26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4" t="s">
        <v>159</v>
      </c>
      <c r="AU158" s="264" t="s">
        <v>82</v>
      </c>
      <c r="AV158" s="14" t="s">
        <v>82</v>
      </c>
      <c r="AW158" s="14" t="s">
        <v>30</v>
      </c>
      <c r="AX158" s="14" t="s">
        <v>73</v>
      </c>
      <c r="AY158" s="264" t="s">
        <v>138</v>
      </c>
    </row>
    <row r="159" s="15" customFormat="1">
      <c r="A159" s="15"/>
      <c r="B159" s="265"/>
      <c r="C159" s="266"/>
      <c r="D159" s="239" t="s">
        <v>159</v>
      </c>
      <c r="E159" s="267" t="s">
        <v>1</v>
      </c>
      <c r="F159" s="268" t="s">
        <v>164</v>
      </c>
      <c r="G159" s="266"/>
      <c r="H159" s="269">
        <v>3.7200000000000002</v>
      </c>
      <c r="I159" s="270"/>
      <c r="J159" s="266"/>
      <c r="K159" s="266"/>
      <c r="L159" s="271"/>
      <c r="M159" s="272"/>
      <c r="N159" s="273"/>
      <c r="O159" s="273"/>
      <c r="P159" s="273"/>
      <c r="Q159" s="273"/>
      <c r="R159" s="273"/>
      <c r="S159" s="273"/>
      <c r="T159" s="274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75" t="s">
        <v>159</v>
      </c>
      <c r="AU159" s="275" t="s">
        <v>82</v>
      </c>
      <c r="AV159" s="15" t="s">
        <v>145</v>
      </c>
      <c r="AW159" s="15" t="s">
        <v>30</v>
      </c>
      <c r="AX159" s="15" t="s">
        <v>80</v>
      </c>
      <c r="AY159" s="275" t="s">
        <v>138</v>
      </c>
    </row>
    <row r="160" s="2" customFormat="1" ht="24.15" customHeight="1">
      <c r="A160" s="38"/>
      <c r="B160" s="39"/>
      <c r="C160" s="226" t="s">
        <v>205</v>
      </c>
      <c r="D160" s="226" t="s">
        <v>140</v>
      </c>
      <c r="E160" s="227" t="s">
        <v>373</v>
      </c>
      <c r="F160" s="228" t="s">
        <v>374</v>
      </c>
      <c r="G160" s="229" t="s">
        <v>214</v>
      </c>
      <c r="H160" s="230">
        <v>9</v>
      </c>
      <c r="I160" s="231"/>
      <c r="J160" s="232">
        <f>ROUND(I160*H160,2)</f>
        <v>0</v>
      </c>
      <c r="K160" s="228" t="s">
        <v>144</v>
      </c>
      <c r="L160" s="44"/>
      <c r="M160" s="233" t="s">
        <v>1</v>
      </c>
      <c r="N160" s="234" t="s">
        <v>38</v>
      </c>
      <c r="O160" s="91"/>
      <c r="P160" s="235">
        <f>O160*H160</f>
        <v>0</v>
      </c>
      <c r="Q160" s="235">
        <v>0</v>
      </c>
      <c r="R160" s="235">
        <f>Q160*H160</f>
        <v>0</v>
      </c>
      <c r="S160" s="235">
        <v>0.070000000000000007</v>
      </c>
      <c r="T160" s="236">
        <f>S160*H160</f>
        <v>0.63000000000000012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7" t="s">
        <v>145</v>
      </c>
      <c r="AT160" s="237" t="s">
        <v>140</v>
      </c>
      <c r="AU160" s="237" t="s">
        <v>82</v>
      </c>
      <c r="AY160" s="17" t="s">
        <v>138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7" t="s">
        <v>80</v>
      </c>
      <c r="BK160" s="238">
        <f>ROUND(I160*H160,2)</f>
        <v>0</v>
      </c>
      <c r="BL160" s="17" t="s">
        <v>145</v>
      </c>
      <c r="BM160" s="237" t="s">
        <v>375</v>
      </c>
    </row>
    <row r="161" s="2" customFormat="1">
      <c r="A161" s="38"/>
      <c r="B161" s="39"/>
      <c r="C161" s="40"/>
      <c r="D161" s="239" t="s">
        <v>147</v>
      </c>
      <c r="E161" s="40"/>
      <c r="F161" s="240" t="s">
        <v>374</v>
      </c>
      <c r="G161" s="40"/>
      <c r="H161" s="40"/>
      <c r="I161" s="241"/>
      <c r="J161" s="40"/>
      <c r="K161" s="40"/>
      <c r="L161" s="44"/>
      <c r="M161" s="242"/>
      <c r="N161" s="243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147</v>
      </c>
      <c r="AU161" s="17" t="s">
        <v>82</v>
      </c>
    </row>
    <row r="162" s="14" customFormat="1">
      <c r="A162" s="14"/>
      <c r="B162" s="254"/>
      <c r="C162" s="255"/>
      <c r="D162" s="239" t="s">
        <v>159</v>
      </c>
      <c r="E162" s="256" t="s">
        <v>1</v>
      </c>
      <c r="F162" s="257" t="s">
        <v>376</v>
      </c>
      <c r="G162" s="255"/>
      <c r="H162" s="258">
        <v>9</v>
      </c>
      <c r="I162" s="259"/>
      <c r="J162" s="255"/>
      <c r="K162" s="255"/>
      <c r="L162" s="260"/>
      <c r="M162" s="261"/>
      <c r="N162" s="262"/>
      <c r="O162" s="262"/>
      <c r="P162" s="262"/>
      <c r="Q162" s="262"/>
      <c r="R162" s="262"/>
      <c r="S162" s="262"/>
      <c r="T162" s="26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4" t="s">
        <v>159</v>
      </c>
      <c r="AU162" s="264" t="s">
        <v>82</v>
      </c>
      <c r="AV162" s="14" t="s">
        <v>82</v>
      </c>
      <c r="AW162" s="14" t="s">
        <v>30</v>
      </c>
      <c r="AX162" s="14" t="s">
        <v>73</v>
      </c>
      <c r="AY162" s="264" t="s">
        <v>138</v>
      </c>
    </row>
    <row r="163" s="15" customFormat="1">
      <c r="A163" s="15"/>
      <c r="B163" s="265"/>
      <c r="C163" s="266"/>
      <c r="D163" s="239" t="s">
        <v>159</v>
      </c>
      <c r="E163" s="267" t="s">
        <v>1</v>
      </c>
      <c r="F163" s="268" t="s">
        <v>164</v>
      </c>
      <c r="G163" s="266"/>
      <c r="H163" s="269">
        <v>9</v>
      </c>
      <c r="I163" s="270"/>
      <c r="J163" s="266"/>
      <c r="K163" s="266"/>
      <c r="L163" s="271"/>
      <c r="M163" s="272"/>
      <c r="N163" s="273"/>
      <c r="O163" s="273"/>
      <c r="P163" s="273"/>
      <c r="Q163" s="273"/>
      <c r="R163" s="273"/>
      <c r="S163" s="273"/>
      <c r="T163" s="274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75" t="s">
        <v>159</v>
      </c>
      <c r="AU163" s="275" t="s">
        <v>82</v>
      </c>
      <c r="AV163" s="15" t="s">
        <v>145</v>
      </c>
      <c r="AW163" s="15" t="s">
        <v>30</v>
      </c>
      <c r="AX163" s="15" t="s">
        <v>80</v>
      </c>
      <c r="AY163" s="275" t="s">
        <v>138</v>
      </c>
    </row>
    <row r="164" s="2" customFormat="1" ht="33" customHeight="1">
      <c r="A164" s="38"/>
      <c r="B164" s="39"/>
      <c r="C164" s="226" t="s">
        <v>8</v>
      </c>
      <c r="D164" s="226" t="s">
        <v>140</v>
      </c>
      <c r="E164" s="227" t="s">
        <v>377</v>
      </c>
      <c r="F164" s="228" t="s">
        <v>378</v>
      </c>
      <c r="G164" s="229" t="s">
        <v>156</v>
      </c>
      <c r="H164" s="230">
        <v>195</v>
      </c>
      <c r="I164" s="231"/>
      <c r="J164" s="232">
        <f>ROUND(I164*H164,2)</f>
        <v>0</v>
      </c>
      <c r="K164" s="228" t="s">
        <v>144</v>
      </c>
      <c r="L164" s="44"/>
      <c r="M164" s="233" t="s">
        <v>1</v>
      </c>
      <c r="N164" s="234" t="s">
        <v>38</v>
      </c>
      <c r="O164" s="91"/>
      <c r="P164" s="235">
        <f>O164*H164</f>
        <v>0</v>
      </c>
      <c r="Q164" s="235">
        <v>0</v>
      </c>
      <c r="R164" s="235">
        <f>Q164*H164</f>
        <v>0</v>
      </c>
      <c r="S164" s="235">
        <v>0.55000000000000004</v>
      </c>
      <c r="T164" s="236">
        <f>S164*H164</f>
        <v>107.25000000000001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7" t="s">
        <v>145</v>
      </c>
      <c r="AT164" s="237" t="s">
        <v>140</v>
      </c>
      <c r="AU164" s="237" t="s">
        <v>82</v>
      </c>
      <c r="AY164" s="17" t="s">
        <v>138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7" t="s">
        <v>80</v>
      </c>
      <c r="BK164" s="238">
        <f>ROUND(I164*H164,2)</f>
        <v>0</v>
      </c>
      <c r="BL164" s="17" t="s">
        <v>145</v>
      </c>
      <c r="BM164" s="237" t="s">
        <v>379</v>
      </c>
    </row>
    <row r="165" s="2" customFormat="1">
      <c r="A165" s="38"/>
      <c r="B165" s="39"/>
      <c r="C165" s="40"/>
      <c r="D165" s="239" t="s">
        <v>147</v>
      </c>
      <c r="E165" s="40"/>
      <c r="F165" s="240" t="s">
        <v>380</v>
      </c>
      <c r="G165" s="40"/>
      <c r="H165" s="40"/>
      <c r="I165" s="241"/>
      <c r="J165" s="40"/>
      <c r="K165" s="40"/>
      <c r="L165" s="44"/>
      <c r="M165" s="242"/>
      <c r="N165" s="243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147</v>
      </c>
      <c r="AU165" s="17" t="s">
        <v>82</v>
      </c>
    </row>
    <row r="166" s="12" customFormat="1" ht="22.8" customHeight="1">
      <c r="A166" s="12"/>
      <c r="B166" s="210"/>
      <c r="C166" s="211"/>
      <c r="D166" s="212" t="s">
        <v>72</v>
      </c>
      <c r="E166" s="224" t="s">
        <v>279</v>
      </c>
      <c r="F166" s="224" t="s">
        <v>280</v>
      </c>
      <c r="G166" s="211"/>
      <c r="H166" s="211"/>
      <c r="I166" s="214"/>
      <c r="J166" s="225">
        <f>BK166</f>
        <v>0</v>
      </c>
      <c r="K166" s="211"/>
      <c r="L166" s="216"/>
      <c r="M166" s="217"/>
      <c r="N166" s="218"/>
      <c r="O166" s="218"/>
      <c r="P166" s="219">
        <f>SUM(P167:P203)</f>
        <v>0</v>
      </c>
      <c r="Q166" s="218"/>
      <c r="R166" s="219">
        <f>SUM(R167:R203)</f>
        <v>0</v>
      </c>
      <c r="S166" s="218"/>
      <c r="T166" s="220">
        <f>SUM(T167:T203)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21" t="s">
        <v>80</v>
      </c>
      <c r="AT166" s="222" t="s">
        <v>72</v>
      </c>
      <c r="AU166" s="222" t="s">
        <v>80</v>
      </c>
      <c r="AY166" s="221" t="s">
        <v>138</v>
      </c>
      <c r="BK166" s="223">
        <f>SUM(BK167:BK203)</f>
        <v>0</v>
      </c>
    </row>
    <row r="167" s="2" customFormat="1" ht="16.5" customHeight="1">
      <c r="A167" s="38"/>
      <c r="B167" s="39"/>
      <c r="C167" s="226" t="s">
        <v>222</v>
      </c>
      <c r="D167" s="226" t="s">
        <v>140</v>
      </c>
      <c r="E167" s="227" t="s">
        <v>381</v>
      </c>
      <c r="F167" s="228" t="s">
        <v>382</v>
      </c>
      <c r="G167" s="229" t="s">
        <v>168</v>
      </c>
      <c r="H167" s="230">
        <v>120.31999999999999</v>
      </c>
      <c r="I167" s="231"/>
      <c r="J167" s="232">
        <f>ROUND(I167*H167,2)</f>
        <v>0</v>
      </c>
      <c r="K167" s="228" t="s">
        <v>144</v>
      </c>
      <c r="L167" s="44"/>
      <c r="M167" s="233" t="s">
        <v>1</v>
      </c>
      <c r="N167" s="234" t="s">
        <v>38</v>
      </c>
      <c r="O167" s="91"/>
      <c r="P167" s="235">
        <f>O167*H167</f>
        <v>0</v>
      </c>
      <c r="Q167" s="235">
        <v>0</v>
      </c>
      <c r="R167" s="235">
        <f>Q167*H167</f>
        <v>0</v>
      </c>
      <c r="S167" s="235">
        <v>0</v>
      </c>
      <c r="T167" s="23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7" t="s">
        <v>145</v>
      </c>
      <c r="AT167" s="237" t="s">
        <v>140</v>
      </c>
      <c r="AU167" s="237" t="s">
        <v>82</v>
      </c>
      <c r="AY167" s="17" t="s">
        <v>138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7" t="s">
        <v>80</v>
      </c>
      <c r="BK167" s="238">
        <f>ROUND(I167*H167,2)</f>
        <v>0</v>
      </c>
      <c r="BL167" s="17" t="s">
        <v>145</v>
      </c>
      <c r="BM167" s="237" t="s">
        <v>383</v>
      </c>
    </row>
    <row r="168" s="2" customFormat="1">
      <c r="A168" s="38"/>
      <c r="B168" s="39"/>
      <c r="C168" s="40"/>
      <c r="D168" s="239" t="s">
        <v>147</v>
      </c>
      <c r="E168" s="40"/>
      <c r="F168" s="240" t="s">
        <v>384</v>
      </c>
      <c r="G168" s="40"/>
      <c r="H168" s="40"/>
      <c r="I168" s="241"/>
      <c r="J168" s="40"/>
      <c r="K168" s="40"/>
      <c r="L168" s="44"/>
      <c r="M168" s="242"/>
      <c r="N168" s="243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147</v>
      </c>
      <c r="AU168" s="17" t="s">
        <v>82</v>
      </c>
    </row>
    <row r="169" s="14" customFormat="1">
      <c r="A169" s="14"/>
      <c r="B169" s="254"/>
      <c r="C169" s="255"/>
      <c r="D169" s="239" t="s">
        <v>159</v>
      </c>
      <c r="E169" s="256" t="s">
        <v>1</v>
      </c>
      <c r="F169" s="257" t="s">
        <v>385</v>
      </c>
      <c r="G169" s="255"/>
      <c r="H169" s="258">
        <v>120.31999999999999</v>
      </c>
      <c r="I169" s="259"/>
      <c r="J169" s="255"/>
      <c r="K169" s="255"/>
      <c r="L169" s="260"/>
      <c r="M169" s="261"/>
      <c r="N169" s="262"/>
      <c r="O169" s="262"/>
      <c r="P169" s="262"/>
      <c r="Q169" s="262"/>
      <c r="R169" s="262"/>
      <c r="S169" s="262"/>
      <c r="T169" s="26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4" t="s">
        <v>159</v>
      </c>
      <c r="AU169" s="264" t="s">
        <v>82</v>
      </c>
      <c r="AV169" s="14" t="s">
        <v>82</v>
      </c>
      <c r="AW169" s="14" t="s">
        <v>30</v>
      </c>
      <c r="AX169" s="14" t="s">
        <v>73</v>
      </c>
      <c r="AY169" s="264" t="s">
        <v>138</v>
      </c>
    </row>
    <row r="170" s="15" customFormat="1">
      <c r="A170" s="15"/>
      <c r="B170" s="265"/>
      <c r="C170" s="266"/>
      <c r="D170" s="239" t="s">
        <v>159</v>
      </c>
      <c r="E170" s="267" t="s">
        <v>1</v>
      </c>
      <c r="F170" s="268" t="s">
        <v>164</v>
      </c>
      <c r="G170" s="266"/>
      <c r="H170" s="269">
        <v>120.31999999999999</v>
      </c>
      <c r="I170" s="270"/>
      <c r="J170" s="266"/>
      <c r="K170" s="266"/>
      <c r="L170" s="271"/>
      <c r="M170" s="272"/>
      <c r="N170" s="273"/>
      <c r="O170" s="273"/>
      <c r="P170" s="273"/>
      <c r="Q170" s="273"/>
      <c r="R170" s="273"/>
      <c r="S170" s="273"/>
      <c r="T170" s="274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5" t="s">
        <v>159</v>
      </c>
      <c r="AU170" s="275" t="s">
        <v>82</v>
      </c>
      <c r="AV170" s="15" t="s">
        <v>145</v>
      </c>
      <c r="AW170" s="15" t="s">
        <v>30</v>
      </c>
      <c r="AX170" s="15" t="s">
        <v>80</v>
      </c>
      <c r="AY170" s="275" t="s">
        <v>138</v>
      </c>
    </row>
    <row r="171" s="2" customFormat="1" ht="16.5" customHeight="1">
      <c r="A171" s="38"/>
      <c r="B171" s="39"/>
      <c r="C171" s="226" t="s">
        <v>230</v>
      </c>
      <c r="D171" s="226" t="s">
        <v>140</v>
      </c>
      <c r="E171" s="227" t="s">
        <v>386</v>
      </c>
      <c r="F171" s="228" t="s">
        <v>387</v>
      </c>
      <c r="G171" s="229" t="s">
        <v>168</v>
      </c>
      <c r="H171" s="230">
        <v>173.53</v>
      </c>
      <c r="I171" s="231"/>
      <c r="J171" s="232">
        <f>ROUND(I171*H171,2)</f>
        <v>0</v>
      </c>
      <c r="K171" s="228" t="s">
        <v>144</v>
      </c>
      <c r="L171" s="44"/>
      <c r="M171" s="233" t="s">
        <v>1</v>
      </c>
      <c r="N171" s="234" t="s">
        <v>38</v>
      </c>
      <c r="O171" s="91"/>
      <c r="P171" s="235">
        <f>O171*H171</f>
        <v>0</v>
      </c>
      <c r="Q171" s="235">
        <v>0</v>
      </c>
      <c r="R171" s="235">
        <f>Q171*H171</f>
        <v>0</v>
      </c>
      <c r="S171" s="235">
        <v>0</v>
      </c>
      <c r="T171" s="23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7" t="s">
        <v>145</v>
      </c>
      <c r="AT171" s="237" t="s">
        <v>140</v>
      </c>
      <c r="AU171" s="237" t="s">
        <v>82</v>
      </c>
      <c r="AY171" s="17" t="s">
        <v>138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7" t="s">
        <v>80</v>
      </c>
      <c r="BK171" s="238">
        <f>ROUND(I171*H171,2)</f>
        <v>0</v>
      </c>
      <c r="BL171" s="17" t="s">
        <v>145</v>
      </c>
      <c r="BM171" s="237" t="s">
        <v>388</v>
      </c>
    </row>
    <row r="172" s="2" customFormat="1">
      <c r="A172" s="38"/>
      <c r="B172" s="39"/>
      <c r="C172" s="40"/>
      <c r="D172" s="239" t="s">
        <v>147</v>
      </c>
      <c r="E172" s="40"/>
      <c r="F172" s="240" t="s">
        <v>389</v>
      </c>
      <c r="G172" s="40"/>
      <c r="H172" s="40"/>
      <c r="I172" s="241"/>
      <c r="J172" s="40"/>
      <c r="K172" s="40"/>
      <c r="L172" s="44"/>
      <c r="M172" s="242"/>
      <c r="N172" s="243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147</v>
      </c>
      <c r="AU172" s="17" t="s">
        <v>82</v>
      </c>
    </row>
    <row r="173" s="14" customFormat="1">
      <c r="A173" s="14"/>
      <c r="B173" s="254"/>
      <c r="C173" s="255"/>
      <c r="D173" s="239" t="s">
        <v>159</v>
      </c>
      <c r="E173" s="256" t="s">
        <v>1</v>
      </c>
      <c r="F173" s="257" t="s">
        <v>390</v>
      </c>
      <c r="G173" s="255"/>
      <c r="H173" s="258">
        <v>173.53</v>
      </c>
      <c r="I173" s="259"/>
      <c r="J173" s="255"/>
      <c r="K173" s="255"/>
      <c r="L173" s="260"/>
      <c r="M173" s="261"/>
      <c r="N173" s="262"/>
      <c r="O173" s="262"/>
      <c r="P173" s="262"/>
      <c r="Q173" s="262"/>
      <c r="R173" s="262"/>
      <c r="S173" s="262"/>
      <c r="T173" s="26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4" t="s">
        <v>159</v>
      </c>
      <c r="AU173" s="264" t="s">
        <v>82</v>
      </c>
      <c r="AV173" s="14" t="s">
        <v>82</v>
      </c>
      <c r="AW173" s="14" t="s">
        <v>30</v>
      </c>
      <c r="AX173" s="14" t="s">
        <v>73</v>
      </c>
      <c r="AY173" s="264" t="s">
        <v>138</v>
      </c>
    </row>
    <row r="174" s="15" customFormat="1">
      <c r="A174" s="15"/>
      <c r="B174" s="265"/>
      <c r="C174" s="266"/>
      <c r="D174" s="239" t="s">
        <v>159</v>
      </c>
      <c r="E174" s="267" t="s">
        <v>1</v>
      </c>
      <c r="F174" s="268" t="s">
        <v>164</v>
      </c>
      <c r="G174" s="266"/>
      <c r="H174" s="269">
        <v>173.53</v>
      </c>
      <c r="I174" s="270"/>
      <c r="J174" s="266"/>
      <c r="K174" s="266"/>
      <c r="L174" s="271"/>
      <c r="M174" s="272"/>
      <c r="N174" s="273"/>
      <c r="O174" s="273"/>
      <c r="P174" s="273"/>
      <c r="Q174" s="273"/>
      <c r="R174" s="273"/>
      <c r="S174" s="273"/>
      <c r="T174" s="274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5" t="s">
        <v>159</v>
      </c>
      <c r="AU174" s="275" t="s">
        <v>82</v>
      </c>
      <c r="AV174" s="15" t="s">
        <v>145</v>
      </c>
      <c r="AW174" s="15" t="s">
        <v>30</v>
      </c>
      <c r="AX174" s="15" t="s">
        <v>80</v>
      </c>
      <c r="AY174" s="275" t="s">
        <v>138</v>
      </c>
    </row>
    <row r="175" s="2" customFormat="1" ht="24.15" customHeight="1">
      <c r="A175" s="38"/>
      <c r="B175" s="39"/>
      <c r="C175" s="226" t="s">
        <v>234</v>
      </c>
      <c r="D175" s="226" t="s">
        <v>140</v>
      </c>
      <c r="E175" s="227" t="s">
        <v>391</v>
      </c>
      <c r="F175" s="228" t="s">
        <v>392</v>
      </c>
      <c r="G175" s="229" t="s">
        <v>168</v>
      </c>
      <c r="H175" s="230">
        <v>53.210000000000001</v>
      </c>
      <c r="I175" s="231"/>
      <c r="J175" s="232">
        <f>ROUND(I175*H175,2)</f>
        <v>0</v>
      </c>
      <c r="K175" s="228" t="s">
        <v>144</v>
      </c>
      <c r="L175" s="44"/>
      <c r="M175" s="233" t="s">
        <v>1</v>
      </c>
      <c r="N175" s="234" t="s">
        <v>38</v>
      </c>
      <c r="O175" s="91"/>
      <c r="P175" s="235">
        <f>O175*H175</f>
        <v>0</v>
      </c>
      <c r="Q175" s="235">
        <v>0</v>
      </c>
      <c r="R175" s="235">
        <f>Q175*H175</f>
        <v>0</v>
      </c>
      <c r="S175" s="235">
        <v>0</v>
      </c>
      <c r="T175" s="23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7" t="s">
        <v>145</v>
      </c>
      <c r="AT175" s="237" t="s">
        <v>140</v>
      </c>
      <c r="AU175" s="237" t="s">
        <v>82</v>
      </c>
      <c r="AY175" s="17" t="s">
        <v>138</v>
      </c>
      <c r="BE175" s="238">
        <f>IF(N175="základní",J175,0)</f>
        <v>0</v>
      </c>
      <c r="BF175" s="238">
        <f>IF(N175="snížená",J175,0)</f>
        <v>0</v>
      </c>
      <c r="BG175" s="238">
        <f>IF(N175="zákl. přenesená",J175,0)</f>
        <v>0</v>
      </c>
      <c r="BH175" s="238">
        <f>IF(N175="sníž. přenesená",J175,0)</f>
        <v>0</v>
      </c>
      <c r="BI175" s="238">
        <f>IF(N175="nulová",J175,0)</f>
        <v>0</v>
      </c>
      <c r="BJ175" s="17" t="s">
        <v>80</v>
      </c>
      <c r="BK175" s="238">
        <f>ROUND(I175*H175,2)</f>
        <v>0</v>
      </c>
      <c r="BL175" s="17" t="s">
        <v>145</v>
      </c>
      <c r="BM175" s="237" t="s">
        <v>393</v>
      </c>
    </row>
    <row r="176" s="2" customFormat="1">
      <c r="A176" s="38"/>
      <c r="B176" s="39"/>
      <c r="C176" s="40"/>
      <c r="D176" s="239" t="s">
        <v>147</v>
      </c>
      <c r="E176" s="40"/>
      <c r="F176" s="240" t="s">
        <v>394</v>
      </c>
      <c r="G176" s="40"/>
      <c r="H176" s="40"/>
      <c r="I176" s="241"/>
      <c r="J176" s="40"/>
      <c r="K176" s="40"/>
      <c r="L176" s="44"/>
      <c r="M176" s="242"/>
      <c r="N176" s="243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147</v>
      </c>
      <c r="AU176" s="17" t="s">
        <v>82</v>
      </c>
    </row>
    <row r="177" s="14" customFormat="1">
      <c r="A177" s="14"/>
      <c r="B177" s="254"/>
      <c r="C177" s="255"/>
      <c r="D177" s="239" t="s">
        <v>159</v>
      </c>
      <c r="E177" s="256" t="s">
        <v>1</v>
      </c>
      <c r="F177" s="257" t="s">
        <v>395</v>
      </c>
      <c r="G177" s="255"/>
      <c r="H177" s="258">
        <v>53.210000000000001</v>
      </c>
      <c r="I177" s="259"/>
      <c r="J177" s="255"/>
      <c r="K177" s="255"/>
      <c r="L177" s="260"/>
      <c r="M177" s="261"/>
      <c r="N177" s="262"/>
      <c r="O177" s="262"/>
      <c r="P177" s="262"/>
      <c r="Q177" s="262"/>
      <c r="R177" s="262"/>
      <c r="S177" s="262"/>
      <c r="T177" s="26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4" t="s">
        <v>159</v>
      </c>
      <c r="AU177" s="264" t="s">
        <v>82</v>
      </c>
      <c r="AV177" s="14" t="s">
        <v>82</v>
      </c>
      <c r="AW177" s="14" t="s">
        <v>30</v>
      </c>
      <c r="AX177" s="14" t="s">
        <v>73</v>
      </c>
      <c r="AY177" s="264" t="s">
        <v>138</v>
      </c>
    </row>
    <row r="178" s="15" customFormat="1">
      <c r="A178" s="15"/>
      <c r="B178" s="265"/>
      <c r="C178" s="266"/>
      <c r="D178" s="239" t="s">
        <v>159</v>
      </c>
      <c r="E178" s="267" t="s">
        <v>1</v>
      </c>
      <c r="F178" s="268" t="s">
        <v>164</v>
      </c>
      <c r="G178" s="266"/>
      <c r="H178" s="269">
        <v>53.210000000000001</v>
      </c>
      <c r="I178" s="270"/>
      <c r="J178" s="266"/>
      <c r="K178" s="266"/>
      <c r="L178" s="271"/>
      <c r="M178" s="272"/>
      <c r="N178" s="273"/>
      <c r="O178" s="273"/>
      <c r="P178" s="273"/>
      <c r="Q178" s="273"/>
      <c r="R178" s="273"/>
      <c r="S178" s="273"/>
      <c r="T178" s="274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75" t="s">
        <v>159</v>
      </c>
      <c r="AU178" s="275" t="s">
        <v>82</v>
      </c>
      <c r="AV178" s="15" t="s">
        <v>145</v>
      </c>
      <c r="AW178" s="15" t="s">
        <v>30</v>
      </c>
      <c r="AX178" s="15" t="s">
        <v>80</v>
      </c>
      <c r="AY178" s="275" t="s">
        <v>138</v>
      </c>
    </row>
    <row r="179" s="2" customFormat="1" ht="21.75" customHeight="1">
      <c r="A179" s="38"/>
      <c r="B179" s="39"/>
      <c r="C179" s="226" t="s">
        <v>229</v>
      </c>
      <c r="D179" s="226" t="s">
        <v>140</v>
      </c>
      <c r="E179" s="227" t="s">
        <v>396</v>
      </c>
      <c r="F179" s="228" t="s">
        <v>397</v>
      </c>
      <c r="G179" s="229" t="s">
        <v>168</v>
      </c>
      <c r="H179" s="230">
        <v>120.31999999999999</v>
      </c>
      <c r="I179" s="231"/>
      <c r="J179" s="232">
        <f>ROUND(I179*H179,2)</f>
        <v>0</v>
      </c>
      <c r="K179" s="228" t="s">
        <v>1</v>
      </c>
      <c r="L179" s="44"/>
      <c r="M179" s="233" t="s">
        <v>1</v>
      </c>
      <c r="N179" s="234" t="s">
        <v>38</v>
      </c>
      <c r="O179" s="91"/>
      <c r="P179" s="235">
        <f>O179*H179</f>
        <v>0</v>
      </c>
      <c r="Q179" s="235">
        <v>0</v>
      </c>
      <c r="R179" s="235">
        <f>Q179*H179</f>
        <v>0</v>
      </c>
      <c r="S179" s="235">
        <v>0</v>
      </c>
      <c r="T179" s="23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7" t="s">
        <v>145</v>
      </c>
      <c r="AT179" s="237" t="s">
        <v>140</v>
      </c>
      <c r="AU179" s="237" t="s">
        <v>82</v>
      </c>
      <c r="AY179" s="17" t="s">
        <v>138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7" t="s">
        <v>80</v>
      </c>
      <c r="BK179" s="238">
        <f>ROUND(I179*H179,2)</f>
        <v>0</v>
      </c>
      <c r="BL179" s="17" t="s">
        <v>145</v>
      </c>
      <c r="BM179" s="237" t="s">
        <v>398</v>
      </c>
    </row>
    <row r="180" s="2" customFormat="1">
      <c r="A180" s="38"/>
      <c r="B180" s="39"/>
      <c r="C180" s="40"/>
      <c r="D180" s="239" t="s">
        <v>147</v>
      </c>
      <c r="E180" s="40"/>
      <c r="F180" s="240" t="s">
        <v>399</v>
      </c>
      <c r="G180" s="40"/>
      <c r="H180" s="40"/>
      <c r="I180" s="241"/>
      <c r="J180" s="40"/>
      <c r="K180" s="40"/>
      <c r="L180" s="44"/>
      <c r="M180" s="242"/>
      <c r="N180" s="243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147</v>
      </c>
      <c r="AU180" s="17" t="s">
        <v>82</v>
      </c>
    </row>
    <row r="181" s="14" customFormat="1">
      <c r="A181" s="14"/>
      <c r="B181" s="254"/>
      <c r="C181" s="255"/>
      <c r="D181" s="239" t="s">
        <v>159</v>
      </c>
      <c r="E181" s="256" t="s">
        <v>1</v>
      </c>
      <c r="F181" s="257" t="s">
        <v>385</v>
      </c>
      <c r="G181" s="255"/>
      <c r="H181" s="258">
        <v>120.31999999999999</v>
      </c>
      <c r="I181" s="259"/>
      <c r="J181" s="255"/>
      <c r="K181" s="255"/>
      <c r="L181" s="260"/>
      <c r="M181" s="261"/>
      <c r="N181" s="262"/>
      <c r="O181" s="262"/>
      <c r="P181" s="262"/>
      <c r="Q181" s="262"/>
      <c r="R181" s="262"/>
      <c r="S181" s="262"/>
      <c r="T181" s="26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4" t="s">
        <v>159</v>
      </c>
      <c r="AU181" s="264" t="s">
        <v>82</v>
      </c>
      <c r="AV181" s="14" t="s">
        <v>82</v>
      </c>
      <c r="AW181" s="14" t="s">
        <v>30</v>
      </c>
      <c r="AX181" s="14" t="s">
        <v>73</v>
      </c>
      <c r="AY181" s="264" t="s">
        <v>138</v>
      </c>
    </row>
    <row r="182" s="15" customFormat="1">
      <c r="A182" s="15"/>
      <c r="B182" s="265"/>
      <c r="C182" s="266"/>
      <c r="D182" s="239" t="s">
        <v>159</v>
      </c>
      <c r="E182" s="267" t="s">
        <v>1</v>
      </c>
      <c r="F182" s="268" t="s">
        <v>164</v>
      </c>
      <c r="G182" s="266"/>
      <c r="H182" s="269">
        <v>120.31999999999999</v>
      </c>
      <c r="I182" s="270"/>
      <c r="J182" s="266"/>
      <c r="K182" s="266"/>
      <c r="L182" s="271"/>
      <c r="M182" s="272"/>
      <c r="N182" s="273"/>
      <c r="O182" s="273"/>
      <c r="P182" s="273"/>
      <c r="Q182" s="273"/>
      <c r="R182" s="273"/>
      <c r="S182" s="273"/>
      <c r="T182" s="274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75" t="s">
        <v>159</v>
      </c>
      <c r="AU182" s="275" t="s">
        <v>82</v>
      </c>
      <c r="AV182" s="15" t="s">
        <v>145</v>
      </c>
      <c r="AW182" s="15" t="s">
        <v>30</v>
      </c>
      <c r="AX182" s="15" t="s">
        <v>80</v>
      </c>
      <c r="AY182" s="275" t="s">
        <v>138</v>
      </c>
    </row>
    <row r="183" s="2" customFormat="1" ht="24.15" customHeight="1">
      <c r="A183" s="38"/>
      <c r="B183" s="39"/>
      <c r="C183" s="226" t="s">
        <v>241</v>
      </c>
      <c r="D183" s="226" t="s">
        <v>140</v>
      </c>
      <c r="E183" s="227" t="s">
        <v>400</v>
      </c>
      <c r="F183" s="228" t="s">
        <v>401</v>
      </c>
      <c r="G183" s="229" t="s">
        <v>168</v>
      </c>
      <c r="H183" s="230">
        <v>120.31999999999999</v>
      </c>
      <c r="I183" s="231"/>
      <c r="J183" s="232">
        <f>ROUND(I183*H183,2)</f>
        <v>0</v>
      </c>
      <c r="K183" s="228" t="s">
        <v>144</v>
      </c>
      <c r="L183" s="44"/>
      <c r="M183" s="233" t="s">
        <v>1</v>
      </c>
      <c r="N183" s="234" t="s">
        <v>38</v>
      </c>
      <c r="O183" s="91"/>
      <c r="P183" s="235">
        <f>O183*H183</f>
        <v>0</v>
      </c>
      <c r="Q183" s="235">
        <v>0</v>
      </c>
      <c r="R183" s="235">
        <f>Q183*H183</f>
        <v>0</v>
      </c>
      <c r="S183" s="235">
        <v>0</v>
      </c>
      <c r="T183" s="23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7" t="s">
        <v>145</v>
      </c>
      <c r="AT183" s="237" t="s">
        <v>140</v>
      </c>
      <c r="AU183" s="237" t="s">
        <v>82</v>
      </c>
      <c r="AY183" s="17" t="s">
        <v>138</v>
      </c>
      <c r="BE183" s="238">
        <f>IF(N183="základní",J183,0)</f>
        <v>0</v>
      </c>
      <c r="BF183" s="238">
        <f>IF(N183="snížená",J183,0)</f>
        <v>0</v>
      </c>
      <c r="BG183" s="238">
        <f>IF(N183="zákl. přenesená",J183,0)</f>
        <v>0</v>
      </c>
      <c r="BH183" s="238">
        <f>IF(N183="sníž. přenesená",J183,0)</f>
        <v>0</v>
      </c>
      <c r="BI183" s="238">
        <f>IF(N183="nulová",J183,0)</f>
        <v>0</v>
      </c>
      <c r="BJ183" s="17" t="s">
        <v>80</v>
      </c>
      <c r="BK183" s="238">
        <f>ROUND(I183*H183,2)</f>
        <v>0</v>
      </c>
      <c r="BL183" s="17" t="s">
        <v>145</v>
      </c>
      <c r="BM183" s="237" t="s">
        <v>402</v>
      </c>
    </row>
    <row r="184" s="2" customFormat="1">
      <c r="A184" s="38"/>
      <c r="B184" s="39"/>
      <c r="C184" s="40"/>
      <c r="D184" s="239" t="s">
        <v>147</v>
      </c>
      <c r="E184" s="40"/>
      <c r="F184" s="240" t="s">
        <v>403</v>
      </c>
      <c r="G184" s="40"/>
      <c r="H184" s="40"/>
      <c r="I184" s="241"/>
      <c r="J184" s="40"/>
      <c r="K184" s="40"/>
      <c r="L184" s="44"/>
      <c r="M184" s="242"/>
      <c r="N184" s="243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147</v>
      </c>
      <c r="AU184" s="17" t="s">
        <v>82</v>
      </c>
    </row>
    <row r="185" s="14" customFormat="1">
      <c r="A185" s="14"/>
      <c r="B185" s="254"/>
      <c r="C185" s="255"/>
      <c r="D185" s="239" t="s">
        <v>159</v>
      </c>
      <c r="E185" s="256" t="s">
        <v>1</v>
      </c>
      <c r="F185" s="257" t="s">
        <v>385</v>
      </c>
      <c r="G185" s="255"/>
      <c r="H185" s="258">
        <v>120.31999999999999</v>
      </c>
      <c r="I185" s="259"/>
      <c r="J185" s="255"/>
      <c r="K185" s="255"/>
      <c r="L185" s="260"/>
      <c r="M185" s="261"/>
      <c r="N185" s="262"/>
      <c r="O185" s="262"/>
      <c r="P185" s="262"/>
      <c r="Q185" s="262"/>
      <c r="R185" s="262"/>
      <c r="S185" s="262"/>
      <c r="T185" s="26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4" t="s">
        <v>159</v>
      </c>
      <c r="AU185" s="264" t="s">
        <v>82</v>
      </c>
      <c r="AV185" s="14" t="s">
        <v>82</v>
      </c>
      <c r="AW185" s="14" t="s">
        <v>30</v>
      </c>
      <c r="AX185" s="14" t="s">
        <v>73</v>
      </c>
      <c r="AY185" s="264" t="s">
        <v>138</v>
      </c>
    </row>
    <row r="186" s="15" customFormat="1">
      <c r="A186" s="15"/>
      <c r="B186" s="265"/>
      <c r="C186" s="266"/>
      <c r="D186" s="239" t="s">
        <v>159</v>
      </c>
      <c r="E186" s="267" t="s">
        <v>1</v>
      </c>
      <c r="F186" s="268" t="s">
        <v>164</v>
      </c>
      <c r="G186" s="266"/>
      <c r="H186" s="269">
        <v>120.31999999999999</v>
      </c>
      <c r="I186" s="270"/>
      <c r="J186" s="266"/>
      <c r="K186" s="266"/>
      <c r="L186" s="271"/>
      <c r="M186" s="272"/>
      <c r="N186" s="273"/>
      <c r="O186" s="273"/>
      <c r="P186" s="273"/>
      <c r="Q186" s="273"/>
      <c r="R186" s="273"/>
      <c r="S186" s="273"/>
      <c r="T186" s="274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75" t="s">
        <v>159</v>
      </c>
      <c r="AU186" s="275" t="s">
        <v>82</v>
      </c>
      <c r="AV186" s="15" t="s">
        <v>145</v>
      </c>
      <c r="AW186" s="15" t="s">
        <v>30</v>
      </c>
      <c r="AX186" s="15" t="s">
        <v>80</v>
      </c>
      <c r="AY186" s="275" t="s">
        <v>138</v>
      </c>
    </row>
    <row r="187" s="2" customFormat="1" ht="24.15" customHeight="1">
      <c r="A187" s="38"/>
      <c r="B187" s="39"/>
      <c r="C187" s="226" t="s">
        <v>247</v>
      </c>
      <c r="D187" s="226" t="s">
        <v>140</v>
      </c>
      <c r="E187" s="227" t="s">
        <v>282</v>
      </c>
      <c r="F187" s="228" t="s">
        <v>404</v>
      </c>
      <c r="G187" s="229" t="s">
        <v>168</v>
      </c>
      <c r="H187" s="230">
        <v>120.31999999999999</v>
      </c>
      <c r="I187" s="231"/>
      <c r="J187" s="232">
        <f>ROUND(I187*H187,2)</f>
        <v>0</v>
      </c>
      <c r="K187" s="228" t="s">
        <v>144</v>
      </c>
      <c r="L187" s="44"/>
      <c r="M187" s="233" t="s">
        <v>1</v>
      </c>
      <c r="N187" s="234" t="s">
        <v>38</v>
      </c>
      <c r="O187" s="91"/>
      <c r="P187" s="235">
        <f>O187*H187</f>
        <v>0</v>
      </c>
      <c r="Q187" s="235">
        <v>0</v>
      </c>
      <c r="R187" s="235">
        <f>Q187*H187</f>
        <v>0</v>
      </c>
      <c r="S187" s="235">
        <v>0</v>
      </c>
      <c r="T187" s="23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7" t="s">
        <v>145</v>
      </c>
      <c r="AT187" s="237" t="s">
        <v>140</v>
      </c>
      <c r="AU187" s="237" t="s">
        <v>82</v>
      </c>
      <c r="AY187" s="17" t="s">
        <v>138</v>
      </c>
      <c r="BE187" s="238">
        <f>IF(N187="základní",J187,0)</f>
        <v>0</v>
      </c>
      <c r="BF187" s="238">
        <f>IF(N187="snížená",J187,0)</f>
        <v>0</v>
      </c>
      <c r="BG187" s="238">
        <f>IF(N187="zákl. přenesená",J187,0)</f>
        <v>0</v>
      </c>
      <c r="BH187" s="238">
        <f>IF(N187="sníž. přenesená",J187,0)</f>
        <v>0</v>
      </c>
      <c r="BI187" s="238">
        <f>IF(N187="nulová",J187,0)</f>
        <v>0</v>
      </c>
      <c r="BJ187" s="17" t="s">
        <v>80</v>
      </c>
      <c r="BK187" s="238">
        <f>ROUND(I187*H187,2)</f>
        <v>0</v>
      </c>
      <c r="BL187" s="17" t="s">
        <v>145</v>
      </c>
      <c r="BM187" s="237" t="s">
        <v>405</v>
      </c>
    </row>
    <row r="188" s="2" customFormat="1">
      <c r="A188" s="38"/>
      <c r="B188" s="39"/>
      <c r="C188" s="40"/>
      <c r="D188" s="239" t="s">
        <v>147</v>
      </c>
      <c r="E188" s="40"/>
      <c r="F188" s="240" t="s">
        <v>285</v>
      </c>
      <c r="G188" s="40"/>
      <c r="H188" s="40"/>
      <c r="I188" s="241"/>
      <c r="J188" s="40"/>
      <c r="K188" s="40"/>
      <c r="L188" s="44"/>
      <c r="M188" s="242"/>
      <c r="N188" s="243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147</v>
      </c>
      <c r="AU188" s="17" t="s">
        <v>82</v>
      </c>
    </row>
    <row r="189" s="14" customFormat="1">
      <c r="A189" s="14"/>
      <c r="B189" s="254"/>
      <c r="C189" s="255"/>
      <c r="D189" s="239" t="s">
        <v>159</v>
      </c>
      <c r="E189" s="256" t="s">
        <v>1</v>
      </c>
      <c r="F189" s="257" t="s">
        <v>385</v>
      </c>
      <c r="G189" s="255"/>
      <c r="H189" s="258">
        <v>120.31999999999999</v>
      </c>
      <c r="I189" s="259"/>
      <c r="J189" s="255"/>
      <c r="K189" s="255"/>
      <c r="L189" s="260"/>
      <c r="M189" s="261"/>
      <c r="N189" s="262"/>
      <c r="O189" s="262"/>
      <c r="P189" s="262"/>
      <c r="Q189" s="262"/>
      <c r="R189" s="262"/>
      <c r="S189" s="262"/>
      <c r="T189" s="26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4" t="s">
        <v>159</v>
      </c>
      <c r="AU189" s="264" t="s">
        <v>82</v>
      </c>
      <c r="AV189" s="14" t="s">
        <v>82</v>
      </c>
      <c r="AW189" s="14" t="s">
        <v>30</v>
      </c>
      <c r="AX189" s="14" t="s">
        <v>73</v>
      </c>
      <c r="AY189" s="264" t="s">
        <v>138</v>
      </c>
    </row>
    <row r="190" s="15" customFormat="1">
      <c r="A190" s="15"/>
      <c r="B190" s="265"/>
      <c r="C190" s="266"/>
      <c r="D190" s="239" t="s">
        <v>159</v>
      </c>
      <c r="E190" s="267" t="s">
        <v>1</v>
      </c>
      <c r="F190" s="268" t="s">
        <v>164</v>
      </c>
      <c r="G190" s="266"/>
      <c r="H190" s="269">
        <v>120.31999999999999</v>
      </c>
      <c r="I190" s="270"/>
      <c r="J190" s="266"/>
      <c r="K190" s="266"/>
      <c r="L190" s="271"/>
      <c r="M190" s="272"/>
      <c r="N190" s="273"/>
      <c r="O190" s="273"/>
      <c r="P190" s="273"/>
      <c r="Q190" s="273"/>
      <c r="R190" s="273"/>
      <c r="S190" s="273"/>
      <c r="T190" s="274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75" t="s">
        <v>159</v>
      </c>
      <c r="AU190" s="275" t="s">
        <v>82</v>
      </c>
      <c r="AV190" s="15" t="s">
        <v>145</v>
      </c>
      <c r="AW190" s="15" t="s">
        <v>30</v>
      </c>
      <c r="AX190" s="15" t="s">
        <v>80</v>
      </c>
      <c r="AY190" s="275" t="s">
        <v>138</v>
      </c>
    </row>
    <row r="191" s="2" customFormat="1" ht="24.15" customHeight="1">
      <c r="A191" s="38"/>
      <c r="B191" s="39"/>
      <c r="C191" s="226" t="s">
        <v>253</v>
      </c>
      <c r="D191" s="226" t="s">
        <v>140</v>
      </c>
      <c r="E191" s="227" t="s">
        <v>288</v>
      </c>
      <c r="F191" s="228" t="s">
        <v>289</v>
      </c>
      <c r="G191" s="229" t="s">
        <v>168</v>
      </c>
      <c r="H191" s="230">
        <v>2165.7600000000002</v>
      </c>
      <c r="I191" s="231"/>
      <c r="J191" s="232">
        <f>ROUND(I191*H191,2)</f>
        <v>0</v>
      </c>
      <c r="K191" s="228" t="s">
        <v>144</v>
      </c>
      <c r="L191" s="44"/>
      <c r="M191" s="233" t="s">
        <v>1</v>
      </c>
      <c r="N191" s="234" t="s">
        <v>38</v>
      </c>
      <c r="O191" s="91"/>
      <c r="P191" s="235">
        <f>O191*H191</f>
        <v>0</v>
      </c>
      <c r="Q191" s="235">
        <v>0</v>
      </c>
      <c r="R191" s="235">
        <f>Q191*H191</f>
        <v>0</v>
      </c>
      <c r="S191" s="235">
        <v>0</v>
      </c>
      <c r="T191" s="23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7" t="s">
        <v>145</v>
      </c>
      <c r="AT191" s="237" t="s">
        <v>140</v>
      </c>
      <c r="AU191" s="237" t="s">
        <v>82</v>
      </c>
      <c r="AY191" s="17" t="s">
        <v>138</v>
      </c>
      <c r="BE191" s="238">
        <f>IF(N191="základní",J191,0)</f>
        <v>0</v>
      </c>
      <c r="BF191" s="238">
        <f>IF(N191="snížená",J191,0)</f>
        <v>0</v>
      </c>
      <c r="BG191" s="238">
        <f>IF(N191="zákl. přenesená",J191,0)</f>
        <v>0</v>
      </c>
      <c r="BH191" s="238">
        <f>IF(N191="sníž. přenesená",J191,0)</f>
        <v>0</v>
      </c>
      <c r="BI191" s="238">
        <f>IF(N191="nulová",J191,0)</f>
        <v>0</v>
      </c>
      <c r="BJ191" s="17" t="s">
        <v>80</v>
      </c>
      <c r="BK191" s="238">
        <f>ROUND(I191*H191,2)</f>
        <v>0</v>
      </c>
      <c r="BL191" s="17" t="s">
        <v>145</v>
      </c>
      <c r="BM191" s="237" t="s">
        <v>406</v>
      </c>
    </row>
    <row r="192" s="2" customFormat="1">
      <c r="A192" s="38"/>
      <c r="B192" s="39"/>
      <c r="C192" s="40"/>
      <c r="D192" s="239" t="s">
        <v>147</v>
      </c>
      <c r="E192" s="40"/>
      <c r="F192" s="240" t="s">
        <v>407</v>
      </c>
      <c r="G192" s="40"/>
      <c r="H192" s="40"/>
      <c r="I192" s="241"/>
      <c r="J192" s="40"/>
      <c r="K192" s="40"/>
      <c r="L192" s="44"/>
      <c r="M192" s="242"/>
      <c r="N192" s="243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147</v>
      </c>
      <c r="AU192" s="17" t="s">
        <v>82</v>
      </c>
    </row>
    <row r="193" s="14" customFormat="1">
      <c r="A193" s="14"/>
      <c r="B193" s="254"/>
      <c r="C193" s="255"/>
      <c r="D193" s="239" t="s">
        <v>159</v>
      </c>
      <c r="E193" s="256" t="s">
        <v>1</v>
      </c>
      <c r="F193" s="257" t="s">
        <v>385</v>
      </c>
      <c r="G193" s="255"/>
      <c r="H193" s="258">
        <v>120.31999999999999</v>
      </c>
      <c r="I193" s="259"/>
      <c r="J193" s="255"/>
      <c r="K193" s="255"/>
      <c r="L193" s="260"/>
      <c r="M193" s="261"/>
      <c r="N193" s="262"/>
      <c r="O193" s="262"/>
      <c r="P193" s="262"/>
      <c r="Q193" s="262"/>
      <c r="R193" s="262"/>
      <c r="S193" s="262"/>
      <c r="T193" s="26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4" t="s">
        <v>159</v>
      </c>
      <c r="AU193" s="264" t="s">
        <v>82</v>
      </c>
      <c r="AV193" s="14" t="s">
        <v>82</v>
      </c>
      <c r="AW193" s="14" t="s">
        <v>30</v>
      </c>
      <c r="AX193" s="14" t="s">
        <v>73</v>
      </c>
      <c r="AY193" s="264" t="s">
        <v>138</v>
      </c>
    </row>
    <row r="194" s="15" customFormat="1">
      <c r="A194" s="15"/>
      <c r="B194" s="265"/>
      <c r="C194" s="266"/>
      <c r="D194" s="239" t="s">
        <v>159</v>
      </c>
      <c r="E194" s="267" t="s">
        <v>1</v>
      </c>
      <c r="F194" s="268" t="s">
        <v>164</v>
      </c>
      <c r="G194" s="266"/>
      <c r="H194" s="269">
        <v>120.31999999999999</v>
      </c>
      <c r="I194" s="270"/>
      <c r="J194" s="266"/>
      <c r="K194" s="266"/>
      <c r="L194" s="271"/>
      <c r="M194" s="272"/>
      <c r="N194" s="273"/>
      <c r="O194" s="273"/>
      <c r="P194" s="273"/>
      <c r="Q194" s="273"/>
      <c r="R194" s="273"/>
      <c r="S194" s="273"/>
      <c r="T194" s="274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75" t="s">
        <v>159</v>
      </c>
      <c r="AU194" s="275" t="s">
        <v>82</v>
      </c>
      <c r="AV194" s="15" t="s">
        <v>145</v>
      </c>
      <c r="AW194" s="15" t="s">
        <v>30</v>
      </c>
      <c r="AX194" s="15" t="s">
        <v>80</v>
      </c>
      <c r="AY194" s="275" t="s">
        <v>138</v>
      </c>
    </row>
    <row r="195" s="14" customFormat="1">
      <c r="A195" s="14"/>
      <c r="B195" s="254"/>
      <c r="C195" s="255"/>
      <c r="D195" s="239" t="s">
        <v>159</v>
      </c>
      <c r="E195" s="255"/>
      <c r="F195" s="257" t="s">
        <v>408</v>
      </c>
      <c r="G195" s="255"/>
      <c r="H195" s="258">
        <v>2165.7600000000002</v>
      </c>
      <c r="I195" s="259"/>
      <c r="J195" s="255"/>
      <c r="K195" s="255"/>
      <c r="L195" s="260"/>
      <c r="M195" s="261"/>
      <c r="N195" s="262"/>
      <c r="O195" s="262"/>
      <c r="P195" s="262"/>
      <c r="Q195" s="262"/>
      <c r="R195" s="262"/>
      <c r="S195" s="262"/>
      <c r="T195" s="26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4" t="s">
        <v>159</v>
      </c>
      <c r="AU195" s="264" t="s">
        <v>82</v>
      </c>
      <c r="AV195" s="14" t="s">
        <v>82</v>
      </c>
      <c r="AW195" s="14" t="s">
        <v>4</v>
      </c>
      <c r="AX195" s="14" t="s">
        <v>80</v>
      </c>
      <c r="AY195" s="264" t="s">
        <v>138</v>
      </c>
    </row>
    <row r="196" s="2" customFormat="1" ht="37.8" customHeight="1">
      <c r="A196" s="38"/>
      <c r="B196" s="39"/>
      <c r="C196" s="226" t="s">
        <v>259</v>
      </c>
      <c r="D196" s="226" t="s">
        <v>140</v>
      </c>
      <c r="E196" s="227" t="s">
        <v>299</v>
      </c>
      <c r="F196" s="228" t="s">
        <v>300</v>
      </c>
      <c r="G196" s="229" t="s">
        <v>168</v>
      </c>
      <c r="H196" s="230">
        <v>8.0700000000000003</v>
      </c>
      <c r="I196" s="231"/>
      <c r="J196" s="232">
        <f>ROUND(I196*H196,2)</f>
        <v>0</v>
      </c>
      <c r="K196" s="228" t="s">
        <v>144</v>
      </c>
      <c r="L196" s="44"/>
      <c r="M196" s="233" t="s">
        <v>1</v>
      </c>
      <c r="N196" s="234" t="s">
        <v>38</v>
      </c>
      <c r="O196" s="91"/>
      <c r="P196" s="235">
        <f>O196*H196</f>
        <v>0</v>
      </c>
      <c r="Q196" s="235">
        <v>0</v>
      </c>
      <c r="R196" s="235">
        <f>Q196*H196</f>
        <v>0</v>
      </c>
      <c r="S196" s="235">
        <v>0</v>
      </c>
      <c r="T196" s="23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7" t="s">
        <v>145</v>
      </c>
      <c r="AT196" s="237" t="s">
        <v>140</v>
      </c>
      <c r="AU196" s="237" t="s">
        <v>82</v>
      </c>
      <c r="AY196" s="17" t="s">
        <v>138</v>
      </c>
      <c r="BE196" s="238">
        <f>IF(N196="základní",J196,0)</f>
        <v>0</v>
      </c>
      <c r="BF196" s="238">
        <f>IF(N196="snížená",J196,0)</f>
        <v>0</v>
      </c>
      <c r="BG196" s="238">
        <f>IF(N196="zákl. přenesená",J196,0)</f>
        <v>0</v>
      </c>
      <c r="BH196" s="238">
        <f>IF(N196="sníž. přenesená",J196,0)</f>
        <v>0</v>
      </c>
      <c r="BI196" s="238">
        <f>IF(N196="nulová",J196,0)</f>
        <v>0</v>
      </c>
      <c r="BJ196" s="17" t="s">
        <v>80</v>
      </c>
      <c r="BK196" s="238">
        <f>ROUND(I196*H196,2)</f>
        <v>0</v>
      </c>
      <c r="BL196" s="17" t="s">
        <v>145</v>
      </c>
      <c r="BM196" s="237" t="s">
        <v>409</v>
      </c>
    </row>
    <row r="197" s="2" customFormat="1">
      <c r="A197" s="38"/>
      <c r="B197" s="39"/>
      <c r="C197" s="40"/>
      <c r="D197" s="239" t="s">
        <v>147</v>
      </c>
      <c r="E197" s="40"/>
      <c r="F197" s="240" t="s">
        <v>302</v>
      </c>
      <c r="G197" s="40"/>
      <c r="H197" s="40"/>
      <c r="I197" s="241"/>
      <c r="J197" s="40"/>
      <c r="K197" s="40"/>
      <c r="L197" s="44"/>
      <c r="M197" s="242"/>
      <c r="N197" s="243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147</v>
      </c>
      <c r="AU197" s="17" t="s">
        <v>82</v>
      </c>
    </row>
    <row r="198" s="14" customFormat="1">
      <c r="A198" s="14"/>
      <c r="B198" s="254"/>
      <c r="C198" s="255"/>
      <c r="D198" s="239" t="s">
        <v>159</v>
      </c>
      <c r="E198" s="256" t="s">
        <v>1</v>
      </c>
      <c r="F198" s="257" t="s">
        <v>410</v>
      </c>
      <c r="G198" s="255"/>
      <c r="H198" s="258">
        <v>8.0700000000000003</v>
      </c>
      <c r="I198" s="259"/>
      <c r="J198" s="255"/>
      <c r="K198" s="255"/>
      <c r="L198" s="260"/>
      <c r="M198" s="261"/>
      <c r="N198" s="262"/>
      <c r="O198" s="262"/>
      <c r="P198" s="262"/>
      <c r="Q198" s="262"/>
      <c r="R198" s="262"/>
      <c r="S198" s="262"/>
      <c r="T198" s="26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4" t="s">
        <v>159</v>
      </c>
      <c r="AU198" s="264" t="s">
        <v>82</v>
      </c>
      <c r="AV198" s="14" t="s">
        <v>82</v>
      </c>
      <c r="AW198" s="14" t="s">
        <v>30</v>
      </c>
      <c r="AX198" s="14" t="s">
        <v>73</v>
      </c>
      <c r="AY198" s="264" t="s">
        <v>138</v>
      </c>
    </row>
    <row r="199" s="15" customFormat="1">
      <c r="A199" s="15"/>
      <c r="B199" s="265"/>
      <c r="C199" s="266"/>
      <c r="D199" s="239" t="s">
        <v>159</v>
      </c>
      <c r="E199" s="267" t="s">
        <v>1</v>
      </c>
      <c r="F199" s="268" t="s">
        <v>164</v>
      </c>
      <c r="G199" s="266"/>
      <c r="H199" s="269">
        <v>8.0700000000000003</v>
      </c>
      <c r="I199" s="270"/>
      <c r="J199" s="266"/>
      <c r="K199" s="266"/>
      <c r="L199" s="271"/>
      <c r="M199" s="272"/>
      <c r="N199" s="273"/>
      <c r="O199" s="273"/>
      <c r="P199" s="273"/>
      <c r="Q199" s="273"/>
      <c r="R199" s="273"/>
      <c r="S199" s="273"/>
      <c r="T199" s="274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75" t="s">
        <v>159</v>
      </c>
      <c r="AU199" s="275" t="s">
        <v>82</v>
      </c>
      <c r="AV199" s="15" t="s">
        <v>145</v>
      </c>
      <c r="AW199" s="15" t="s">
        <v>30</v>
      </c>
      <c r="AX199" s="15" t="s">
        <v>80</v>
      </c>
      <c r="AY199" s="275" t="s">
        <v>138</v>
      </c>
    </row>
    <row r="200" s="2" customFormat="1" ht="33" customHeight="1">
      <c r="A200" s="38"/>
      <c r="B200" s="39"/>
      <c r="C200" s="226" t="s">
        <v>7</v>
      </c>
      <c r="D200" s="226" t="s">
        <v>140</v>
      </c>
      <c r="E200" s="227" t="s">
        <v>309</v>
      </c>
      <c r="F200" s="228" t="s">
        <v>310</v>
      </c>
      <c r="G200" s="229" t="s">
        <v>168</v>
      </c>
      <c r="H200" s="230">
        <v>107.25</v>
      </c>
      <c r="I200" s="231"/>
      <c r="J200" s="232">
        <f>ROUND(I200*H200,2)</f>
        <v>0</v>
      </c>
      <c r="K200" s="228" t="s">
        <v>144</v>
      </c>
      <c r="L200" s="44"/>
      <c r="M200" s="233" t="s">
        <v>1</v>
      </c>
      <c r="N200" s="234" t="s">
        <v>38</v>
      </c>
      <c r="O200" s="91"/>
      <c r="P200" s="235">
        <f>O200*H200</f>
        <v>0</v>
      </c>
      <c r="Q200" s="235">
        <v>0</v>
      </c>
      <c r="R200" s="235">
        <f>Q200*H200</f>
        <v>0</v>
      </c>
      <c r="S200" s="235">
        <v>0</v>
      </c>
      <c r="T200" s="23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7" t="s">
        <v>145</v>
      </c>
      <c r="AT200" s="237" t="s">
        <v>140</v>
      </c>
      <c r="AU200" s="237" t="s">
        <v>82</v>
      </c>
      <c r="AY200" s="17" t="s">
        <v>138</v>
      </c>
      <c r="BE200" s="238">
        <f>IF(N200="základní",J200,0)</f>
        <v>0</v>
      </c>
      <c r="BF200" s="238">
        <f>IF(N200="snížená",J200,0)</f>
        <v>0</v>
      </c>
      <c r="BG200" s="238">
        <f>IF(N200="zákl. přenesená",J200,0)</f>
        <v>0</v>
      </c>
      <c r="BH200" s="238">
        <f>IF(N200="sníž. přenesená",J200,0)</f>
        <v>0</v>
      </c>
      <c r="BI200" s="238">
        <f>IF(N200="nulová",J200,0)</f>
        <v>0</v>
      </c>
      <c r="BJ200" s="17" t="s">
        <v>80</v>
      </c>
      <c r="BK200" s="238">
        <f>ROUND(I200*H200,2)</f>
        <v>0</v>
      </c>
      <c r="BL200" s="17" t="s">
        <v>145</v>
      </c>
      <c r="BM200" s="237" t="s">
        <v>411</v>
      </c>
    </row>
    <row r="201" s="2" customFormat="1">
      <c r="A201" s="38"/>
      <c r="B201" s="39"/>
      <c r="C201" s="40"/>
      <c r="D201" s="239" t="s">
        <v>147</v>
      </c>
      <c r="E201" s="40"/>
      <c r="F201" s="240" t="s">
        <v>312</v>
      </c>
      <c r="G201" s="40"/>
      <c r="H201" s="40"/>
      <c r="I201" s="241"/>
      <c r="J201" s="40"/>
      <c r="K201" s="40"/>
      <c r="L201" s="44"/>
      <c r="M201" s="242"/>
      <c r="N201" s="243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147</v>
      </c>
      <c r="AU201" s="17" t="s">
        <v>82</v>
      </c>
    </row>
    <row r="202" s="2" customFormat="1" ht="44.25" customHeight="1">
      <c r="A202" s="38"/>
      <c r="B202" s="39"/>
      <c r="C202" s="226" t="s">
        <v>274</v>
      </c>
      <c r="D202" s="226" t="s">
        <v>140</v>
      </c>
      <c r="E202" s="227" t="s">
        <v>412</v>
      </c>
      <c r="F202" s="228" t="s">
        <v>413</v>
      </c>
      <c r="G202" s="229" t="s">
        <v>168</v>
      </c>
      <c r="H202" s="230">
        <v>5</v>
      </c>
      <c r="I202" s="231"/>
      <c r="J202" s="232">
        <f>ROUND(I202*H202,2)</f>
        <v>0</v>
      </c>
      <c r="K202" s="228" t="s">
        <v>144</v>
      </c>
      <c r="L202" s="44"/>
      <c r="M202" s="233" t="s">
        <v>1</v>
      </c>
      <c r="N202" s="234" t="s">
        <v>38</v>
      </c>
      <c r="O202" s="91"/>
      <c r="P202" s="235">
        <f>O202*H202</f>
        <v>0</v>
      </c>
      <c r="Q202" s="235">
        <v>0</v>
      </c>
      <c r="R202" s="235">
        <f>Q202*H202</f>
        <v>0</v>
      </c>
      <c r="S202" s="235">
        <v>0</v>
      </c>
      <c r="T202" s="23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7" t="s">
        <v>145</v>
      </c>
      <c r="AT202" s="237" t="s">
        <v>140</v>
      </c>
      <c r="AU202" s="237" t="s">
        <v>82</v>
      </c>
      <c r="AY202" s="17" t="s">
        <v>138</v>
      </c>
      <c r="BE202" s="238">
        <f>IF(N202="základní",J202,0)</f>
        <v>0</v>
      </c>
      <c r="BF202" s="238">
        <f>IF(N202="snížená",J202,0)</f>
        <v>0</v>
      </c>
      <c r="BG202" s="238">
        <f>IF(N202="zákl. přenesená",J202,0)</f>
        <v>0</v>
      </c>
      <c r="BH202" s="238">
        <f>IF(N202="sníž. přenesená",J202,0)</f>
        <v>0</v>
      </c>
      <c r="BI202" s="238">
        <f>IF(N202="nulová",J202,0)</f>
        <v>0</v>
      </c>
      <c r="BJ202" s="17" t="s">
        <v>80</v>
      </c>
      <c r="BK202" s="238">
        <f>ROUND(I202*H202,2)</f>
        <v>0</v>
      </c>
      <c r="BL202" s="17" t="s">
        <v>145</v>
      </c>
      <c r="BM202" s="237" t="s">
        <v>414</v>
      </c>
    </row>
    <row r="203" s="2" customFormat="1">
      <c r="A203" s="38"/>
      <c r="B203" s="39"/>
      <c r="C203" s="40"/>
      <c r="D203" s="239" t="s">
        <v>147</v>
      </c>
      <c r="E203" s="40"/>
      <c r="F203" s="240" t="s">
        <v>415</v>
      </c>
      <c r="G203" s="40"/>
      <c r="H203" s="40"/>
      <c r="I203" s="241"/>
      <c r="J203" s="40"/>
      <c r="K203" s="40"/>
      <c r="L203" s="44"/>
      <c r="M203" s="286"/>
      <c r="N203" s="287"/>
      <c r="O203" s="288"/>
      <c r="P203" s="288"/>
      <c r="Q203" s="288"/>
      <c r="R203" s="288"/>
      <c r="S203" s="288"/>
      <c r="T203" s="289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147</v>
      </c>
      <c r="AU203" s="17" t="s">
        <v>82</v>
      </c>
    </row>
    <row r="204" s="2" customFormat="1" ht="6.96" customHeight="1">
      <c r="A204" s="38"/>
      <c r="B204" s="66"/>
      <c r="C204" s="67"/>
      <c r="D204" s="67"/>
      <c r="E204" s="67"/>
      <c r="F204" s="67"/>
      <c r="G204" s="67"/>
      <c r="H204" s="67"/>
      <c r="I204" s="67"/>
      <c r="J204" s="67"/>
      <c r="K204" s="67"/>
      <c r="L204" s="44"/>
      <c r="M204" s="38"/>
      <c r="O204" s="38"/>
      <c r="P204" s="38"/>
      <c r="Q204" s="38"/>
      <c r="R204" s="38"/>
      <c r="S204" s="38"/>
      <c r="T204" s="38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</row>
  </sheetData>
  <sheetProtection sheet="1" autoFilter="0" formatColumns="0" formatRows="0" objects="1" scenarios="1" spinCount="100000" saltValue="DLA3iz8gkdjgRi+UBZcd1ddFC6404R8ijCu0pGkEJPekhUa4silU9XmvbEwh8uA7otCuZzSnthNMtldYqrzVig==" hashValue="Y8lmA6R6uR42ntZiyrPd0bxgxAxR245X72X3eauuny3KQI8A3w5lLBfpaV8DP2XGzeboOxHnSZMNsEiPLMoEUw==" algorithmName="SHA-512" password="CC35"/>
  <autoFilter ref="C124:K20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82</v>
      </c>
    </row>
    <row r="4" s="1" customFormat="1" ht="24.96" customHeight="1">
      <c r="B4" s="20"/>
      <c r="D4" s="148" t="s">
        <v>107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 xml:space="preserve"> Demolice objektů v obvodu OŘ OVA 2024 - 1.etapa</v>
      </c>
      <c r="F7" s="150"/>
      <c r="G7" s="150"/>
      <c r="H7" s="150"/>
      <c r="L7" s="20"/>
    </row>
    <row r="8" s="1" customFormat="1" ht="12" customHeight="1">
      <c r="B8" s="20"/>
      <c r="D8" s="150" t="s">
        <v>108</v>
      </c>
      <c r="L8" s="20"/>
    </row>
    <row r="9" s="2" customFormat="1" ht="16.5" customHeight="1">
      <c r="A9" s="38"/>
      <c r="B9" s="44"/>
      <c r="C9" s="38"/>
      <c r="D9" s="38"/>
      <c r="E9" s="151" t="s">
        <v>336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110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416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23. 2. 2024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33</v>
      </c>
      <c r="E32" s="38"/>
      <c r="F32" s="38"/>
      <c r="G32" s="38"/>
      <c r="H32" s="38"/>
      <c r="I32" s="38"/>
      <c r="J32" s="160">
        <f>ROUND(J124,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35</v>
      </c>
      <c r="G34" s="38"/>
      <c r="H34" s="38"/>
      <c r="I34" s="161" t="s">
        <v>34</v>
      </c>
      <c r="J34" s="161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37</v>
      </c>
      <c r="E35" s="150" t="s">
        <v>38</v>
      </c>
      <c r="F35" s="163">
        <f>ROUND((SUM(BE124:BE134)),  2)</f>
        <v>0</v>
      </c>
      <c r="G35" s="38"/>
      <c r="H35" s="38"/>
      <c r="I35" s="164">
        <v>0.20999999999999999</v>
      </c>
      <c r="J35" s="163">
        <f>ROUND(((SUM(BE124:BE134))*I35),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39</v>
      </c>
      <c r="F36" s="163">
        <f>ROUND((SUM(BF124:BF134)),  2)</f>
        <v>0</v>
      </c>
      <c r="G36" s="38"/>
      <c r="H36" s="38"/>
      <c r="I36" s="164">
        <v>0.12</v>
      </c>
      <c r="J36" s="163">
        <f>ROUND(((SUM(BF124:BF134))*I36),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40</v>
      </c>
      <c r="F37" s="163">
        <f>ROUND((SUM(BG124:BG134)),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41</v>
      </c>
      <c r="F38" s="163">
        <f>ROUND((SUM(BH124:BH134)),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42</v>
      </c>
      <c r="F39" s="163">
        <f>ROUND((SUM(BI124:BI134)),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43</v>
      </c>
      <c r="E41" s="167"/>
      <c r="F41" s="167"/>
      <c r="G41" s="168" t="s">
        <v>44</v>
      </c>
      <c r="H41" s="169" t="s">
        <v>45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 xml:space="preserve"> Demolice objektů v obvodu OŘ OVA 2024 - 1.etapa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108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336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 02_2 - VRN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23. 2. 2024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113</v>
      </c>
      <c r="D96" s="185"/>
      <c r="E96" s="185"/>
      <c r="F96" s="185"/>
      <c r="G96" s="185"/>
      <c r="H96" s="185"/>
      <c r="I96" s="185"/>
      <c r="J96" s="186" t="s">
        <v>114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115</v>
      </c>
      <c r="D98" s="40"/>
      <c r="E98" s="40"/>
      <c r="F98" s="40"/>
      <c r="G98" s="40"/>
      <c r="H98" s="40"/>
      <c r="I98" s="40"/>
      <c r="J98" s="110">
        <f>J124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116</v>
      </c>
    </row>
    <row r="99" s="9" customFormat="1" ht="24.96" customHeight="1">
      <c r="A99" s="9"/>
      <c r="B99" s="188"/>
      <c r="C99" s="189"/>
      <c r="D99" s="190" t="s">
        <v>314</v>
      </c>
      <c r="E99" s="191"/>
      <c r="F99" s="191"/>
      <c r="G99" s="191"/>
      <c r="H99" s="191"/>
      <c r="I99" s="191"/>
      <c r="J99" s="192">
        <f>J125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417</v>
      </c>
      <c r="E100" s="196"/>
      <c r="F100" s="196"/>
      <c r="G100" s="196"/>
      <c r="H100" s="196"/>
      <c r="I100" s="196"/>
      <c r="J100" s="197">
        <f>J126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418</v>
      </c>
      <c r="E101" s="196"/>
      <c r="F101" s="196"/>
      <c r="G101" s="196"/>
      <c r="H101" s="196"/>
      <c r="I101" s="196"/>
      <c r="J101" s="197">
        <f>J129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317</v>
      </c>
      <c r="E102" s="196"/>
      <c r="F102" s="196"/>
      <c r="G102" s="196"/>
      <c r="H102" s="196"/>
      <c r="I102" s="196"/>
      <c r="J102" s="197">
        <f>J132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123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3" t="str">
        <f>E7</f>
        <v xml:space="preserve"> Demolice objektů v obvodu OŘ OVA 2024 - 1.etapa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108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="2" customFormat="1" ht="16.5" customHeight="1">
      <c r="A114" s="38"/>
      <c r="B114" s="39"/>
      <c r="C114" s="40"/>
      <c r="D114" s="40"/>
      <c r="E114" s="183" t="s">
        <v>336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110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E11</f>
        <v>SO 02_2 - VRN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F14</f>
        <v xml:space="preserve"> </v>
      </c>
      <c r="G118" s="40"/>
      <c r="H118" s="40"/>
      <c r="I118" s="32" t="s">
        <v>22</v>
      </c>
      <c r="J118" s="79" t="str">
        <f>IF(J14="","",J14)</f>
        <v>23. 2. 2024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E17</f>
        <v xml:space="preserve"> </v>
      </c>
      <c r="G120" s="40"/>
      <c r="H120" s="40"/>
      <c r="I120" s="32" t="s">
        <v>29</v>
      </c>
      <c r="J120" s="36" t="str">
        <f>E23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27</v>
      </c>
      <c r="D121" s="40"/>
      <c r="E121" s="40"/>
      <c r="F121" s="27" t="str">
        <f>IF(E20="","",E20)</f>
        <v>Vyplň údaj</v>
      </c>
      <c r="G121" s="40"/>
      <c r="H121" s="40"/>
      <c r="I121" s="32" t="s">
        <v>31</v>
      </c>
      <c r="J121" s="36" t="str">
        <f>E26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9"/>
      <c r="B123" s="200"/>
      <c r="C123" s="201" t="s">
        <v>124</v>
      </c>
      <c r="D123" s="202" t="s">
        <v>58</v>
      </c>
      <c r="E123" s="202" t="s">
        <v>54</v>
      </c>
      <c r="F123" s="202" t="s">
        <v>55</v>
      </c>
      <c r="G123" s="202" t="s">
        <v>125</v>
      </c>
      <c r="H123" s="202" t="s">
        <v>126</v>
      </c>
      <c r="I123" s="202" t="s">
        <v>127</v>
      </c>
      <c r="J123" s="202" t="s">
        <v>114</v>
      </c>
      <c r="K123" s="203" t="s">
        <v>128</v>
      </c>
      <c r="L123" s="204"/>
      <c r="M123" s="100" t="s">
        <v>1</v>
      </c>
      <c r="N123" s="101" t="s">
        <v>37</v>
      </c>
      <c r="O123" s="101" t="s">
        <v>129</v>
      </c>
      <c r="P123" s="101" t="s">
        <v>130</v>
      </c>
      <c r="Q123" s="101" t="s">
        <v>131</v>
      </c>
      <c r="R123" s="101" t="s">
        <v>132</v>
      </c>
      <c r="S123" s="101" t="s">
        <v>133</v>
      </c>
      <c r="T123" s="102" t="s">
        <v>134</v>
      </c>
      <c r="U123" s="199"/>
      <c r="V123" s="199"/>
      <c r="W123" s="199"/>
      <c r="X123" s="199"/>
      <c r="Y123" s="199"/>
      <c r="Z123" s="199"/>
      <c r="AA123" s="199"/>
      <c r="AB123" s="199"/>
      <c r="AC123" s="199"/>
      <c r="AD123" s="199"/>
      <c r="AE123" s="199"/>
    </row>
    <row r="124" s="2" customFormat="1" ht="22.8" customHeight="1">
      <c r="A124" s="38"/>
      <c r="B124" s="39"/>
      <c r="C124" s="107" t="s">
        <v>135</v>
      </c>
      <c r="D124" s="40"/>
      <c r="E124" s="40"/>
      <c r="F124" s="40"/>
      <c r="G124" s="40"/>
      <c r="H124" s="40"/>
      <c r="I124" s="40"/>
      <c r="J124" s="205">
        <f>BK124</f>
        <v>0</v>
      </c>
      <c r="K124" s="40"/>
      <c r="L124" s="44"/>
      <c r="M124" s="103"/>
      <c r="N124" s="206"/>
      <c r="O124" s="104"/>
      <c r="P124" s="207">
        <f>P125</f>
        <v>0</v>
      </c>
      <c r="Q124" s="104"/>
      <c r="R124" s="207">
        <f>R125</f>
        <v>0</v>
      </c>
      <c r="S124" s="104"/>
      <c r="T124" s="208">
        <f>T125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72</v>
      </c>
      <c r="AU124" s="17" t="s">
        <v>116</v>
      </c>
      <c r="BK124" s="209">
        <f>BK125</f>
        <v>0</v>
      </c>
    </row>
    <row r="125" s="12" customFormat="1" ht="25.92" customHeight="1">
      <c r="A125" s="12"/>
      <c r="B125" s="210"/>
      <c r="C125" s="211"/>
      <c r="D125" s="212" t="s">
        <v>72</v>
      </c>
      <c r="E125" s="213" t="s">
        <v>89</v>
      </c>
      <c r="F125" s="213" t="s">
        <v>318</v>
      </c>
      <c r="G125" s="211"/>
      <c r="H125" s="211"/>
      <c r="I125" s="214"/>
      <c r="J125" s="215">
        <f>BK125</f>
        <v>0</v>
      </c>
      <c r="K125" s="211"/>
      <c r="L125" s="216"/>
      <c r="M125" s="217"/>
      <c r="N125" s="218"/>
      <c r="O125" s="218"/>
      <c r="P125" s="219">
        <f>P126+P129+P132</f>
        <v>0</v>
      </c>
      <c r="Q125" s="218"/>
      <c r="R125" s="219">
        <f>R126+R129+R132</f>
        <v>0</v>
      </c>
      <c r="S125" s="218"/>
      <c r="T125" s="220">
        <f>T126+T129+T132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172</v>
      </c>
      <c r="AT125" s="222" t="s">
        <v>72</v>
      </c>
      <c r="AU125" s="222" t="s">
        <v>73</v>
      </c>
      <c r="AY125" s="221" t="s">
        <v>138</v>
      </c>
      <c r="BK125" s="223">
        <f>BK126+BK129+BK132</f>
        <v>0</v>
      </c>
    </row>
    <row r="126" s="12" customFormat="1" ht="22.8" customHeight="1">
      <c r="A126" s="12"/>
      <c r="B126" s="210"/>
      <c r="C126" s="211"/>
      <c r="D126" s="212" t="s">
        <v>72</v>
      </c>
      <c r="E126" s="224" t="s">
        <v>419</v>
      </c>
      <c r="F126" s="224" t="s">
        <v>420</v>
      </c>
      <c r="G126" s="211"/>
      <c r="H126" s="211"/>
      <c r="I126" s="214"/>
      <c r="J126" s="225">
        <f>BK126</f>
        <v>0</v>
      </c>
      <c r="K126" s="211"/>
      <c r="L126" s="216"/>
      <c r="M126" s="217"/>
      <c r="N126" s="218"/>
      <c r="O126" s="218"/>
      <c r="P126" s="219">
        <f>SUM(P127:P128)</f>
        <v>0</v>
      </c>
      <c r="Q126" s="218"/>
      <c r="R126" s="219">
        <f>SUM(R127:R128)</f>
        <v>0</v>
      </c>
      <c r="S126" s="218"/>
      <c r="T126" s="220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172</v>
      </c>
      <c r="AT126" s="222" t="s">
        <v>72</v>
      </c>
      <c r="AU126" s="222" t="s">
        <v>80</v>
      </c>
      <c r="AY126" s="221" t="s">
        <v>138</v>
      </c>
      <c r="BK126" s="223">
        <f>SUM(BK127:BK128)</f>
        <v>0</v>
      </c>
    </row>
    <row r="127" s="2" customFormat="1" ht="16.5" customHeight="1">
      <c r="A127" s="38"/>
      <c r="B127" s="39"/>
      <c r="C127" s="226" t="s">
        <v>80</v>
      </c>
      <c r="D127" s="226" t="s">
        <v>140</v>
      </c>
      <c r="E127" s="227" t="s">
        <v>421</v>
      </c>
      <c r="F127" s="228" t="s">
        <v>420</v>
      </c>
      <c r="G127" s="229" t="s">
        <v>329</v>
      </c>
      <c r="H127" s="230">
        <v>1</v>
      </c>
      <c r="I127" s="231"/>
      <c r="J127" s="232">
        <f>ROUND(I127*H127,2)</f>
        <v>0</v>
      </c>
      <c r="K127" s="228" t="s">
        <v>422</v>
      </c>
      <c r="L127" s="44"/>
      <c r="M127" s="233" t="s">
        <v>1</v>
      </c>
      <c r="N127" s="234" t="s">
        <v>38</v>
      </c>
      <c r="O127" s="91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323</v>
      </c>
      <c r="AT127" s="237" t="s">
        <v>140</v>
      </c>
      <c r="AU127" s="237" t="s">
        <v>82</v>
      </c>
      <c r="AY127" s="17" t="s">
        <v>138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80</v>
      </c>
      <c r="BK127" s="238">
        <f>ROUND(I127*H127,2)</f>
        <v>0</v>
      </c>
      <c r="BL127" s="17" t="s">
        <v>323</v>
      </c>
      <c r="BM127" s="237" t="s">
        <v>423</v>
      </c>
    </row>
    <row r="128" s="2" customFormat="1">
      <c r="A128" s="38"/>
      <c r="B128" s="39"/>
      <c r="C128" s="40"/>
      <c r="D128" s="239" t="s">
        <v>147</v>
      </c>
      <c r="E128" s="40"/>
      <c r="F128" s="240" t="s">
        <v>424</v>
      </c>
      <c r="G128" s="40"/>
      <c r="H128" s="40"/>
      <c r="I128" s="241"/>
      <c r="J128" s="40"/>
      <c r="K128" s="40"/>
      <c r="L128" s="44"/>
      <c r="M128" s="242"/>
      <c r="N128" s="243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147</v>
      </c>
      <c r="AU128" s="17" t="s">
        <v>82</v>
      </c>
    </row>
    <row r="129" s="12" customFormat="1" ht="22.8" customHeight="1">
      <c r="A129" s="12"/>
      <c r="B129" s="210"/>
      <c r="C129" s="211"/>
      <c r="D129" s="212" t="s">
        <v>72</v>
      </c>
      <c r="E129" s="224" t="s">
        <v>425</v>
      </c>
      <c r="F129" s="224" t="s">
        <v>426</v>
      </c>
      <c r="G129" s="211"/>
      <c r="H129" s="211"/>
      <c r="I129" s="214"/>
      <c r="J129" s="225">
        <f>BK129</f>
        <v>0</v>
      </c>
      <c r="K129" s="211"/>
      <c r="L129" s="216"/>
      <c r="M129" s="217"/>
      <c r="N129" s="218"/>
      <c r="O129" s="218"/>
      <c r="P129" s="219">
        <f>SUM(P130:P131)</f>
        <v>0</v>
      </c>
      <c r="Q129" s="218"/>
      <c r="R129" s="219">
        <f>SUM(R130:R131)</f>
        <v>0</v>
      </c>
      <c r="S129" s="218"/>
      <c r="T129" s="220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172</v>
      </c>
      <c r="AT129" s="222" t="s">
        <v>72</v>
      </c>
      <c r="AU129" s="222" t="s">
        <v>80</v>
      </c>
      <c r="AY129" s="221" t="s">
        <v>138</v>
      </c>
      <c r="BK129" s="223">
        <f>SUM(BK130:BK131)</f>
        <v>0</v>
      </c>
    </row>
    <row r="130" s="2" customFormat="1" ht="16.5" customHeight="1">
      <c r="A130" s="38"/>
      <c r="B130" s="39"/>
      <c r="C130" s="226" t="s">
        <v>82</v>
      </c>
      <c r="D130" s="226" t="s">
        <v>140</v>
      </c>
      <c r="E130" s="227" t="s">
        <v>427</v>
      </c>
      <c r="F130" s="228" t="s">
        <v>426</v>
      </c>
      <c r="G130" s="229" t="s">
        <v>329</v>
      </c>
      <c r="H130" s="230">
        <v>1</v>
      </c>
      <c r="I130" s="231"/>
      <c r="J130" s="232">
        <f>ROUND(I130*H130,2)</f>
        <v>0</v>
      </c>
      <c r="K130" s="228" t="s">
        <v>422</v>
      </c>
      <c r="L130" s="44"/>
      <c r="M130" s="233" t="s">
        <v>1</v>
      </c>
      <c r="N130" s="234" t="s">
        <v>38</v>
      </c>
      <c r="O130" s="91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323</v>
      </c>
      <c r="AT130" s="237" t="s">
        <v>140</v>
      </c>
      <c r="AU130" s="237" t="s">
        <v>82</v>
      </c>
      <c r="AY130" s="17" t="s">
        <v>138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80</v>
      </c>
      <c r="BK130" s="238">
        <f>ROUND(I130*H130,2)</f>
        <v>0</v>
      </c>
      <c r="BL130" s="17" t="s">
        <v>323</v>
      </c>
      <c r="BM130" s="237" t="s">
        <v>428</v>
      </c>
    </row>
    <row r="131" s="2" customFormat="1">
      <c r="A131" s="38"/>
      <c r="B131" s="39"/>
      <c r="C131" s="40"/>
      <c r="D131" s="239" t="s">
        <v>147</v>
      </c>
      <c r="E131" s="40"/>
      <c r="F131" s="240" t="s">
        <v>429</v>
      </c>
      <c r="G131" s="40"/>
      <c r="H131" s="40"/>
      <c r="I131" s="241"/>
      <c r="J131" s="40"/>
      <c r="K131" s="40"/>
      <c r="L131" s="44"/>
      <c r="M131" s="242"/>
      <c r="N131" s="243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147</v>
      </c>
      <c r="AU131" s="17" t="s">
        <v>82</v>
      </c>
    </row>
    <row r="132" s="12" customFormat="1" ht="22.8" customHeight="1">
      <c r="A132" s="12"/>
      <c r="B132" s="210"/>
      <c r="C132" s="211"/>
      <c r="D132" s="212" t="s">
        <v>72</v>
      </c>
      <c r="E132" s="224" t="s">
        <v>331</v>
      </c>
      <c r="F132" s="224" t="s">
        <v>332</v>
      </c>
      <c r="G132" s="211"/>
      <c r="H132" s="211"/>
      <c r="I132" s="214"/>
      <c r="J132" s="225">
        <f>BK132</f>
        <v>0</v>
      </c>
      <c r="K132" s="211"/>
      <c r="L132" s="216"/>
      <c r="M132" s="217"/>
      <c r="N132" s="218"/>
      <c r="O132" s="218"/>
      <c r="P132" s="219">
        <f>SUM(P133:P134)</f>
        <v>0</v>
      </c>
      <c r="Q132" s="218"/>
      <c r="R132" s="219">
        <f>SUM(R133:R134)</f>
        <v>0</v>
      </c>
      <c r="S132" s="218"/>
      <c r="T132" s="220">
        <f>SUM(T133:T134)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1" t="s">
        <v>172</v>
      </c>
      <c r="AT132" s="222" t="s">
        <v>72</v>
      </c>
      <c r="AU132" s="222" t="s">
        <v>80</v>
      </c>
      <c r="AY132" s="221" t="s">
        <v>138</v>
      </c>
      <c r="BK132" s="223">
        <f>SUM(BK133:BK134)</f>
        <v>0</v>
      </c>
    </row>
    <row r="133" s="2" customFormat="1" ht="16.5" customHeight="1">
      <c r="A133" s="38"/>
      <c r="B133" s="39"/>
      <c r="C133" s="226" t="s">
        <v>153</v>
      </c>
      <c r="D133" s="226" t="s">
        <v>140</v>
      </c>
      <c r="E133" s="227" t="s">
        <v>333</v>
      </c>
      <c r="F133" s="228" t="s">
        <v>332</v>
      </c>
      <c r="G133" s="229" t="s">
        <v>329</v>
      </c>
      <c r="H133" s="230">
        <v>1</v>
      </c>
      <c r="I133" s="231"/>
      <c r="J133" s="232">
        <f>ROUND(I133*H133,2)</f>
        <v>0</v>
      </c>
      <c r="K133" s="228" t="s">
        <v>422</v>
      </c>
      <c r="L133" s="44"/>
      <c r="M133" s="233" t="s">
        <v>1</v>
      </c>
      <c r="N133" s="234" t="s">
        <v>38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323</v>
      </c>
      <c r="AT133" s="237" t="s">
        <v>140</v>
      </c>
      <c r="AU133" s="237" t="s">
        <v>82</v>
      </c>
      <c r="AY133" s="17" t="s">
        <v>138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80</v>
      </c>
      <c r="BK133" s="238">
        <f>ROUND(I133*H133,2)</f>
        <v>0</v>
      </c>
      <c r="BL133" s="17" t="s">
        <v>323</v>
      </c>
      <c r="BM133" s="237" t="s">
        <v>430</v>
      </c>
    </row>
    <row r="134" s="2" customFormat="1">
      <c r="A134" s="38"/>
      <c r="B134" s="39"/>
      <c r="C134" s="40"/>
      <c r="D134" s="239" t="s">
        <v>147</v>
      </c>
      <c r="E134" s="40"/>
      <c r="F134" s="240" t="s">
        <v>431</v>
      </c>
      <c r="G134" s="40"/>
      <c r="H134" s="40"/>
      <c r="I134" s="241"/>
      <c r="J134" s="40"/>
      <c r="K134" s="40"/>
      <c r="L134" s="44"/>
      <c r="M134" s="286"/>
      <c r="N134" s="287"/>
      <c r="O134" s="288"/>
      <c r="P134" s="288"/>
      <c r="Q134" s="288"/>
      <c r="R134" s="288"/>
      <c r="S134" s="288"/>
      <c r="T134" s="289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147</v>
      </c>
      <c r="AU134" s="17" t="s">
        <v>82</v>
      </c>
    </row>
    <row r="135" s="2" customFormat="1" ht="6.96" customHeight="1">
      <c r="A135" s="38"/>
      <c r="B135" s="66"/>
      <c r="C135" s="67"/>
      <c r="D135" s="67"/>
      <c r="E135" s="67"/>
      <c r="F135" s="67"/>
      <c r="G135" s="67"/>
      <c r="H135" s="67"/>
      <c r="I135" s="67"/>
      <c r="J135" s="67"/>
      <c r="K135" s="67"/>
      <c r="L135" s="44"/>
      <c r="M135" s="38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</sheetData>
  <sheetProtection sheet="1" autoFilter="0" formatColumns="0" formatRows="0" objects="1" scenarios="1" spinCount="100000" saltValue="nxuMVpDX8nOJAYsppji4jXhfXLpBS5OdsR1uQL/90p1kAzbaQAFKTe0pqzyWjnK28Ar/nNEY2jK+EnMhZD7rHA==" hashValue="zTTOKRb7qcAKfZ+oGc+6P4g6S8t6A0CBVnmxVnU5hm7mI/rBSGdyRO10jKwiMHnmC1TATxab/KleYiNzcv7hVg==" algorithmName="SHA-512" password="CC35"/>
  <autoFilter ref="C123:K13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104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82</v>
      </c>
    </row>
    <row r="4" s="1" customFormat="1" ht="24.96" customHeight="1">
      <c r="B4" s="20"/>
      <c r="D4" s="148" t="s">
        <v>107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 xml:space="preserve"> Demolice objektů v obvodu OŘ OVA 2024 - 1.etapa</v>
      </c>
      <c r="F7" s="150"/>
      <c r="G7" s="150"/>
      <c r="H7" s="150"/>
      <c r="L7" s="20"/>
    </row>
    <row r="8" s="1" customFormat="1" ht="12" customHeight="1">
      <c r="B8" s="20"/>
      <c r="D8" s="150" t="s">
        <v>108</v>
      </c>
      <c r="L8" s="20"/>
    </row>
    <row r="9" s="2" customFormat="1" ht="16.5" customHeight="1">
      <c r="A9" s="38"/>
      <c r="B9" s="44"/>
      <c r="C9" s="38"/>
      <c r="D9" s="38"/>
      <c r="E9" s="151" t="s">
        <v>432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110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433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23. 2. 2024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434</v>
      </c>
      <c r="F17" s="38"/>
      <c r="G17" s="38"/>
      <c r="H17" s="38"/>
      <c r="I17" s="150" t="s">
        <v>26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21</v>
      </c>
      <c r="F23" s="38"/>
      <c r="G23" s="38"/>
      <c r="H23" s="38"/>
      <c r="I23" s="150" t="s">
        <v>26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21</v>
      </c>
      <c r="F26" s="38"/>
      <c r="G26" s="38"/>
      <c r="H26" s="38"/>
      <c r="I26" s="150" t="s">
        <v>26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33</v>
      </c>
      <c r="E32" s="38"/>
      <c r="F32" s="38"/>
      <c r="G32" s="38"/>
      <c r="H32" s="38"/>
      <c r="I32" s="38"/>
      <c r="J32" s="160">
        <f>ROUND(J125,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35</v>
      </c>
      <c r="G34" s="38"/>
      <c r="H34" s="38"/>
      <c r="I34" s="161" t="s">
        <v>34</v>
      </c>
      <c r="J34" s="161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37</v>
      </c>
      <c r="E35" s="150" t="s">
        <v>38</v>
      </c>
      <c r="F35" s="163">
        <f>ROUND((SUM(BE125:BE183)),  2)</f>
        <v>0</v>
      </c>
      <c r="G35" s="38"/>
      <c r="H35" s="38"/>
      <c r="I35" s="164">
        <v>0.20999999999999999</v>
      </c>
      <c r="J35" s="163">
        <f>ROUND(((SUM(BE125:BE183))*I35),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39</v>
      </c>
      <c r="F36" s="163">
        <f>ROUND((SUM(BF125:BF183)),  2)</f>
        <v>0</v>
      </c>
      <c r="G36" s="38"/>
      <c r="H36" s="38"/>
      <c r="I36" s="164">
        <v>0.12</v>
      </c>
      <c r="J36" s="163">
        <f>ROUND(((SUM(BF125:BF183))*I36),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40</v>
      </c>
      <c r="F37" s="163">
        <f>ROUND((SUM(BG125:BG183)),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41</v>
      </c>
      <c r="F38" s="163">
        <f>ROUND((SUM(BH125:BH183)),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42</v>
      </c>
      <c r="F39" s="163">
        <f>ROUND((SUM(BI125:BI183)),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43</v>
      </c>
      <c r="E41" s="167"/>
      <c r="F41" s="167"/>
      <c r="G41" s="168" t="s">
        <v>44</v>
      </c>
      <c r="H41" s="169" t="s">
        <v>45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 xml:space="preserve"> Demolice objektů v obvodu OŘ OVA 2024 - 1.etapa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108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432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 03_1 - stavědlový domek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23. 2. 2024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Správa železnic s.o.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113</v>
      </c>
      <c r="D96" s="185"/>
      <c r="E96" s="185"/>
      <c r="F96" s="185"/>
      <c r="G96" s="185"/>
      <c r="H96" s="185"/>
      <c r="I96" s="185"/>
      <c r="J96" s="186" t="s">
        <v>114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115</v>
      </c>
      <c r="D98" s="40"/>
      <c r="E98" s="40"/>
      <c r="F98" s="40"/>
      <c r="G98" s="40"/>
      <c r="H98" s="40"/>
      <c r="I98" s="40"/>
      <c r="J98" s="110">
        <f>J125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116</v>
      </c>
    </row>
    <row r="99" s="9" customFormat="1" ht="24.96" customHeight="1">
      <c r="A99" s="9"/>
      <c r="B99" s="188"/>
      <c r="C99" s="189"/>
      <c r="D99" s="190" t="s">
        <v>117</v>
      </c>
      <c r="E99" s="191"/>
      <c r="F99" s="191"/>
      <c r="G99" s="191"/>
      <c r="H99" s="191"/>
      <c r="I99" s="191"/>
      <c r="J99" s="192">
        <f>J126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118</v>
      </c>
      <c r="E100" s="196"/>
      <c r="F100" s="196"/>
      <c r="G100" s="196"/>
      <c r="H100" s="196"/>
      <c r="I100" s="196"/>
      <c r="J100" s="197">
        <f>J127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121</v>
      </c>
      <c r="E101" s="196"/>
      <c r="F101" s="196"/>
      <c r="G101" s="196"/>
      <c r="H101" s="196"/>
      <c r="I101" s="196"/>
      <c r="J101" s="197">
        <f>J145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122</v>
      </c>
      <c r="E102" s="196"/>
      <c r="F102" s="196"/>
      <c r="G102" s="196"/>
      <c r="H102" s="196"/>
      <c r="I102" s="196"/>
      <c r="J102" s="197">
        <f>J161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435</v>
      </c>
      <c r="E103" s="196"/>
      <c r="F103" s="196"/>
      <c r="G103" s="196"/>
      <c r="H103" s="196"/>
      <c r="I103" s="196"/>
      <c r="J103" s="197">
        <f>J181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123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83" t="str">
        <f>E7</f>
        <v xml:space="preserve"> Demolice objektů v obvodu OŘ OVA 2024 - 1.etapa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1" customFormat="1" ht="12" customHeight="1">
      <c r="B114" s="21"/>
      <c r="C114" s="32" t="s">
        <v>108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="2" customFormat="1" ht="16.5" customHeight="1">
      <c r="A115" s="38"/>
      <c r="B115" s="39"/>
      <c r="C115" s="40"/>
      <c r="D115" s="40"/>
      <c r="E115" s="183" t="s">
        <v>432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110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E11</f>
        <v>SO 03_1 - stavědlový domek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F14</f>
        <v xml:space="preserve"> </v>
      </c>
      <c r="G119" s="40"/>
      <c r="H119" s="40"/>
      <c r="I119" s="32" t="s">
        <v>22</v>
      </c>
      <c r="J119" s="79" t="str">
        <f>IF(J14="","",J14)</f>
        <v>23. 2. 2024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E17</f>
        <v>Správa železnic s.o.</v>
      </c>
      <c r="G121" s="40"/>
      <c r="H121" s="40"/>
      <c r="I121" s="32" t="s">
        <v>29</v>
      </c>
      <c r="J121" s="36" t="str">
        <f>E23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27</v>
      </c>
      <c r="D122" s="40"/>
      <c r="E122" s="40"/>
      <c r="F122" s="27" t="str">
        <f>IF(E20="","",E20)</f>
        <v>Vyplň údaj</v>
      </c>
      <c r="G122" s="40"/>
      <c r="H122" s="40"/>
      <c r="I122" s="32" t="s">
        <v>31</v>
      </c>
      <c r="J122" s="36" t="str">
        <f>E26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9"/>
      <c r="B124" s="200"/>
      <c r="C124" s="201" t="s">
        <v>124</v>
      </c>
      <c r="D124" s="202" t="s">
        <v>58</v>
      </c>
      <c r="E124" s="202" t="s">
        <v>54</v>
      </c>
      <c r="F124" s="202" t="s">
        <v>55</v>
      </c>
      <c r="G124" s="202" t="s">
        <v>125</v>
      </c>
      <c r="H124" s="202" t="s">
        <v>126</v>
      </c>
      <c r="I124" s="202" t="s">
        <v>127</v>
      </c>
      <c r="J124" s="202" t="s">
        <v>114</v>
      </c>
      <c r="K124" s="203" t="s">
        <v>128</v>
      </c>
      <c r="L124" s="204"/>
      <c r="M124" s="100" t="s">
        <v>1</v>
      </c>
      <c r="N124" s="101" t="s">
        <v>37</v>
      </c>
      <c r="O124" s="101" t="s">
        <v>129</v>
      </c>
      <c r="P124" s="101" t="s">
        <v>130</v>
      </c>
      <c r="Q124" s="101" t="s">
        <v>131</v>
      </c>
      <c r="R124" s="101" t="s">
        <v>132</v>
      </c>
      <c r="S124" s="101" t="s">
        <v>133</v>
      </c>
      <c r="T124" s="102" t="s">
        <v>134</v>
      </c>
      <c r="U124" s="199"/>
      <c r="V124" s="199"/>
      <c r="W124" s="199"/>
      <c r="X124" s="199"/>
      <c r="Y124" s="199"/>
      <c r="Z124" s="199"/>
      <c r="AA124" s="199"/>
      <c r="AB124" s="199"/>
      <c r="AC124" s="199"/>
      <c r="AD124" s="199"/>
      <c r="AE124" s="199"/>
    </row>
    <row r="125" s="2" customFormat="1" ht="22.8" customHeight="1">
      <c r="A125" s="38"/>
      <c r="B125" s="39"/>
      <c r="C125" s="107" t="s">
        <v>135</v>
      </c>
      <c r="D125" s="40"/>
      <c r="E125" s="40"/>
      <c r="F125" s="40"/>
      <c r="G125" s="40"/>
      <c r="H125" s="40"/>
      <c r="I125" s="40"/>
      <c r="J125" s="205">
        <f>BK125</f>
        <v>0</v>
      </c>
      <c r="K125" s="40"/>
      <c r="L125" s="44"/>
      <c r="M125" s="103"/>
      <c r="N125" s="206"/>
      <c r="O125" s="104"/>
      <c r="P125" s="207">
        <f>P126</f>
        <v>0</v>
      </c>
      <c r="Q125" s="104"/>
      <c r="R125" s="207">
        <f>R126</f>
        <v>46.268599999999999</v>
      </c>
      <c r="S125" s="104"/>
      <c r="T125" s="208">
        <f>T126</f>
        <v>66.230224000000007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72</v>
      </c>
      <c r="AU125" s="17" t="s">
        <v>116</v>
      </c>
      <c r="BK125" s="209">
        <f>BK126</f>
        <v>0</v>
      </c>
    </row>
    <row r="126" s="12" customFormat="1" ht="25.92" customHeight="1">
      <c r="A126" s="12"/>
      <c r="B126" s="210"/>
      <c r="C126" s="211"/>
      <c r="D126" s="212" t="s">
        <v>72</v>
      </c>
      <c r="E126" s="213" t="s">
        <v>136</v>
      </c>
      <c r="F126" s="213" t="s">
        <v>137</v>
      </c>
      <c r="G126" s="211"/>
      <c r="H126" s="211"/>
      <c r="I126" s="214"/>
      <c r="J126" s="215">
        <f>BK126</f>
        <v>0</v>
      </c>
      <c r="K126" s="211"/>
      <c r="L126" s="216"/>
      <c r="M126" s="217"/>
      <c r="N126" s="218"/>
      <c r="O126" s="218"/>
      <c r="P126" s="219">
        <f>P127+P145+P161+P181</f>
        <v>0</v>
      </c>
      <c r="Q126" s="218"/>
      <c r="R126" s="219">
        <f>R127+R145+R161+R181</f>
        <v>46.268599999999999</v>
      </c>
      <c r="S126" s="218"/>
      <c r="T126" s="220">
        <f>T127+T145+T161+T181</f>
        <v>66.230224000000007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80</v>
      </c>
      <c r="AT126" s="222" t="s">
        <v>72</v>
      </c>
      <c r="AU126" s="222" t="s">
        <v>73</v>
      </c>
      <c r="AY126" s="221" t="s">
        <v>138</v>
      </c>
      <c r="BK126" s="223">
        <f>BK127+BK145+BK161+BK181</f>
        <v>0</v>
      </c>
    </row>
    <row r="127" s="12" customFormat="1" ht="22.8" customHeight="1">
      <c r="A127" s="12"/>
      <c r="B127" s="210"/>
      <c r="C127" s="211"/>
      <c r="D127" s="212" t="s">
        <v>72</v>
      </c>
      <c r="E127" s="224" t="s">
        <v>80</v>
      </c>
      <c r="F127" s="224" t="s">
        <v>139</v>
      </c>
      <c r="G127" s="211"/>
      <c r="H127" s="211"/>
      <c r="I127" s="214"/>
      <c r="J127" s="225">
        <f>BK127</f>
        <v>0</v>
      </c>
      <c r="K127" s="211"/>
      <c r="L127" s="216"/>
      <c r="M127" s="217"/>
      <c r="N127" s="218"/>
      <c r="O127" s="218"/>
      <c r="P127" s="219">
        <f>SUM(P128:P144)</f>
        <v>0</v>
      </c>
      <c r="Q127" s="218"/>
      <c r="R127" s="219">
        <f>SUM(R128:R144)</f>
        <v>46.268599999999999</v>
      </c>
      <c r="S127" s="218"/>
      <c r="T127" s="220">
        <f>SUM(T128:T144)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80</v>
      </c>
      <c r="AT127" s="222" t="s">
        <v>72</v>
      </c>
      <c r="AU127" s="222" t="s">
        <v>80</v>
      </c>
      <c r="AY127" s="221" t="s">
        <v>138</v>
      </c>
      <c r="BK127" s="223">
        <f>SUM(BK128:BK144)</f>
        <v>0</v>
      </c>
    </row>
    <row r="128" s="2" customFormat="1" ht="44.25" customHeight="1">
      <c r="A128" s="38"/>
      <c r="B128" s="39"/>
      <c r="C128" s="226" t="s">
        <v>80</v>
      </c>
      <c r="D128" s="226" t="s">
        <v>140</v>
      </c>
      <c r="E128" s="227" t="s">
        <v>154</v>
      </c>
      <c r="F128" s="228" t="s">
        <v>158</v>
      </c>
      <c r="G128" s="229" t="s">
        <v>156</v>
      </c>
      <c r="H128" s="230">
        <v>28.917000000000002</v>
      </c>
      <c r="I128" s="231"/>
      <c r="J128" s="232">
        <f>ROUND(I128*H128,2)</f>
        <v>0</v>
      </c>
      <c r="K128" s="228" t="s">
        <v>144</v>
      </c>
      <c r="L128" s="44"/>
      <c r="M128" s="233" t="s">
        <v>1</v>
      </c>
      <c r="N128" s="234" t="s">
        <v>38</v>
      </c>
      <c r="O128" s="91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7" t="s">
        <v>145</v>
      </c>
      <c r="AT128" s="237" t="s">
        <v>140</v>
      </c>
      <c r="AU128" s="237" t="s">
        <v>82</v>
      </c>
      <c r="AY128" s="17" t="s">
        <v>138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7" t="s">
        <v>80</v>
      </c>
      <c r="BK128" s="238">
        <f>ROUND(I128*H128,2)</f>
        <v>0</v>
      </c>
      <c r="BL128" s="17" t="s">
        <v>145</v>
      </c>
      <c r="BM128" s="237" t="s">
        <v>436</v>
      </c>
    </row>
    <row r="129" s="2" customFormat="1">
      <c r="A129" s="38"/>
      <c r="B129" s="39"/>
      <c r="C129" s="40"/>
      <c r="D129" s="239" t="s">
        <v>147</v>
      </c>
      <c r="E129" s="40"/>
      <c r="F129" s="240" t="s">
        <v>158</v>
      </c>
      <c r="G129" s="40"/>
      <c r="H129" s="40"/>
      <c r="I129" s="241"/>
      <c r="J129" s="40"/>
      <c r="K129" s="40"/>
      <c r="L129" s="44"/>
      <c r="M129" s="242"/>
      <c r="N129" s="243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147</v>
      </c>
      <c r="AU129" s="17" t="s">
        <v>82</v>
      </c>
    </row>
    <row r="130" s="14" customFormat="1">
      <c r="A130" s="14"/>
      <c r="B130" s="254"/>
      <c r="C130" s="255"/>
      <c r="D130" s="239" t="s">
        <v>159</v>
      </c>
      <c r="E130" s="256" t="s">
        <v>1</v>
      </c>
      <c r="F130" s="257" t="s">
        <v>437</v>
      </c>
      <c r="G130" s="255"/>
      <c r="H130" s="258">
        <v>28.917000000000002</v>
      </c>
      <c r="I130" s="259"/>
      <c r="J130" s="255"/>
      <c r="K130" s="255"/>
      <c r="L130" s="260"/>
      <c r="M130" s="261"/>
      <c r="N130" s="262"/>
      <c r="O130" s="262"/>
      <c r="P130" s="262"/>
      <c r="Q130" s="262"/>
      <c r="R130" s="262"/>
      <c r="S130" s="262"/>
      <c r="T130" s="26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4" t="s">
        <v>159</v>
      </c>
      <c r="AU130" s="264" t="s">
        <v>82</v>
      </c>
      <c r="AV130" s="14" t="s">
        <v>82</v>
      </c>
      <c r="AW130" s="14" t="s">
        <v>30</v>
      </c>
      <c r="AX130" s="14" t="s">
        <v>80</v>
      </c>
      <c r="AY130" s="264" t="s">
        <v>138</v>
      </c>
    </row>
    <row r="131" s="2" customFormat="1" ht="16.5" customHeight="1">
      <c r="A131" s="38"/>
      <c r="B131" s="39"/>
      <c r="C131" s="276" t="s">
        <v>82</v>
      </c>
      <c r="D131" s="276" t="s">
        <v>165</v>
      </c>
      <c r="E131" s="277" t="s">
        <v>340</v>
      </c>
      <c r="F131" s="278" t="s">
        <v>341</v>
      </c>
      <c r="G131" s="279" t="s">
        <v>168</v>
      </c>
      <c r="H131" s="280">
        <v>29.131</v>
      </c>
      <c r="I131" s="281"/>
      <c r="J131" s="282">
        <f>ROUND(I131*H131,2)</f>
        <v>0</v>
      </c>
      <c r="K131" s="278" t="s">
        <v>144</v>
      </c>
      <c r="L131" s="283"/>
      <c r="M131" s="284" t="s">
        <v>1</v>
      </c>
      <c r="N131" s="285" t="s">
        <v>38</v>
      </c>
      <c r="O131" s="91"/>
      <c r="P131" s="235">
        <f>O131*H131</f>
        <v>0</v>
      </c>
      <c r="Q131" s="235">
        <v>1</v>
      </c>
      <c r="R131" s="235">
        <f>Q131*H131</f>
        <v>29.131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169</v>
      </c>
      <c r="AT131" s="237" t="s">
        <v>165</v>
      </c>
      <c r="AU131" s="237" t="s">
        <v>82</v>
      </c>
      <c r="AY131" s="17" t="s">
        <v>138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80</v>
      </c>
      <c r="BK131" s="238">
        <f>ROUND(I131*H131,2)</f>
        <v>0</v>
      </c>
      <c r="BL131" s="17" t="s">
        <v>145</v>
      </c>
      <c r="BM131" s="237" t="s">
        <v>438</v>
      </c>
    </row>
    <row r="132" s="2" customFormat="1">
      <c r="A132" s="38"/>
      <c r="B132" s="39"/>
      <c r="C132" s="40"/>
      <c r="D132" s="239" t="s">
        <v>147</v>
      </c>
      <c r="E132" s="40"/>
      <c r="F132" s="240" t="s">
        <v>341</v>
      </c>
      <c r="G132" s="40"/>
      <c r="H132" s="40"/>
      <c r="I132" s="241"/>
      <c r="J132" s="40"/>
      <c r="K132" s="40"/>
      <c r="L132" s="44"/>
      <c r="M132" s="242"/>
      <c r="N132" s="243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147</v>
      </c>
      <c r="AU132" s="17" t="s">
        <v>82</v>
      </c>
    </row>
    <row r="133" s="14" customFormat="1">
      <c r="A133" s="14"/>
      <c r="B133" s="254"/>
      <c r="C133" s="255"/>
      <c r="D133" s="239" t="s">
        <v>159</v>
      </c>
      <c r="E133" s="256" t="s">
        <v>1</v>
      </c>
      <c r="F133" s="257" t="s">
        <v>439</v>
      </c>
      <c r="G133" s="255"/>
      <c r="H133" s="258">
        <v>29.131</v>
      </c>
      <c r="I133" s="259"/>
      <c r="J133" s="255"/>
      <c r="K133" s="255"/>
      <c r="L133" s="260"/>
      <c r="M133" s="261"/>
      <c r="N133" s="262"/>
      <c r="O133" s="262"/>
      <c r="P133" s="262"/>
      <c r="Q133" s="262"/>
      <c r="R133" s="262"/>
      <c r="S133" s="262"/>
      <c r="T133" s="26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4" t="s">
        <v>159</v>
      </c>
      <c r="AU133" s="264" t="s">
        <v>82</v>
      </c>
      <c r="AV133" s="14" t="s">
        <v>82</v>
      </c>
      <c r="AW133" s="14" t="s">
        <v>30</v>
      </c>
      <c r="AX133" s="14" t="s">
        <v>80</v>
      </c>
      <c r="AY133" s="264" t="s">
        <v>138</v>
      </c>
    </row>
    <row r="134" s="2" customFormat="1" ht="16.5" customHeight="1">
      <c r="A134" s="38"/>
      <c r="B134" s="39"/>
      <c r="C134" s="276" t="s">
        <v>153</v>
      </c>
      <c r="D134" s="276" t="s">
        <v>165</v>
      </c>
      <c r="E134" s="277" t="s">
        <v>440</v>
      </c>
      <c r="F134" s="278" t="s">
        <v>441</v>
      </c>
      <c r="G134" s="279" t="s">
        <v>168</v>
      </c>
      <c r="H134" s="280">
        <v>17.135999999999999</v>
      </c>
      <c r="I134" s="281"/>
      <c r="J134" s="282">
        <f>ROUND(I134*H134,2)</f>
        <v>0</v>
      </c>
      <c r="K134" s="278" t="s">
        <v>144</v>
      </c>
      <c r="L134" s="283"/>
      <c r="M134" s="284" t="s">
        <v>1</v>
      </c>
      <c r="N134" s="285" t="s">
        <v>38</v>
      </c>
      <c r="O134" s="91"/>
      <c r="P134" s="235">
        <f>O134*H134</f>
        <v>0</v>
      </c>
      <c r="Q134" s="235">
        <v>1</v>
      </c>
      <c r="R134" s="235">
        <f>Q134*H134</f>
        <v>17.135999999999999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169</v>
      </c>
      <c r="AT134" s="237" t="s">
        <v>165</v>
      </c>
      <c r="AU134" s="237" t="s">
        <v>82</v>
      </c>
      <c r="AY134" s="17" t="s">
        <v>138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80</v>
      </c>
      <c r="BK134" s="238">
        <f>ROUND(I134*H134,2)</f>
        <v>0</v>
      </c>
      <c r="BL134" s="17" t="s">
        <v>145</v>
      </c>
      <c r="BM134" s="237" t="s">
        <v>442</v>
      </c>
    </row>
    <row r="135" s="2" customFormat="1">
      <c r="A135" s="38"/>
      <c r="B135" s="39"/>
      <c r="C135" s="40"/>
      <c r="D135" s="239" t="s">
        <v>147</v>
      </c>
      <c r="E135" s="40"/>
      <c r="F135" s="240" t="s">
        <v>441</v>
      </c>
      <c r="G135" s="40"/>
      <c r="H135" s="40"/>
      <c r="I135" s="241"/>
      <c r="J135" s="40"/>
      <c r="K135" s="40"/>
      <c r="L135" s="44"/>
      <c r="M135" s="242"/>
      <c r="N135" s="243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147</v>
      </c>
      <c r="AU135" s="17" t="s">
        <v>82</v>
      </c>
    </row>
    <row r="136" s="14" customFormat="1">
      <c r="A136" s="14"/>
      <c r="B136" s="254"/>
      <c r="C136" s="255"/>
      <c r="D136" s="239" t="s">
        <v>159</v>
      </c>
      <c r="E136" s="256" t="s">
        <v>1</v>
      </c>
      <c r="F136" s="257" t="s">
        <v>443</v>
      </c>
      <c r="G136" s="255"/>
      <c r="H136" s="258">
        <v>17.135999999999999</v>
      </c>
      <c r="I136" s="259"/>
      <c r="J136" s="255"/>
      <c r="K136" s="255"/>
      <c r="L136" s="260"/>
      <c r="M136" s="261"/>
      <c r="N136" s="262"/>
      <c r="O136" s="262"/>
      <c r="P136" s="262"/>
      <c r="Q136" s="262"/>
      <c r="R136" s="262"/>
      <c r="S136" s="262"/>
      <c r="T136" s="26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4" t="s">
        <v>159</v>
      </c>
      <c r="AU136" s="264" t="s">
        <v>82</v>
      </c>
      <c r="AV136" s="14" t="s">
        <v>82</v>
      </c>
      <c r="AW136" s="14" t="s">
        <v>30</v>
      </c>
      <c r="AX136" s="14" t="s">
        <v>80</v>
      </c>
      <c r="AY136" s="264" t="s">
        <v>138</v>
      </c>
    </row>
    <row r="137" s="2" customFormat="1" ht="37.8" customHeight="1">
      <c r="A137" s="38"/>
      <c r="B137" s="39"/>
      <c r="C137" s="226" t="s">
        <v>145</v>
      </c>
      <c r="D137" s="226" t="s">
        <v>140</v>
      </c>
      <c r="E137" s="227" t="s">
        <v>444</v>
      </c>
      <c r="F137" s="228" t="s">
        <v>445</v>
      </c>
      <c r="G137" s="229" t="s">
        <v>143</v>
      </c>
      <c r="H137" s="230">
        <v>80</v>
      </c>
      <c r="I137" s="231"/>
      <c r="J137" s="232">
        <f>ROUND(I137*H137,2)</f>
        <v>0</v>
      </c>
      <c r="K137" s="228" t="s">
        <v>144</v>
      </c>
      <c r="L137" s="44"/>
      <c r="M137" s="233" t="s">
        <v>1</v>
      </c>
      <c r="N137" s="234" t="s">
        <v>38</v>
      </c>
      <c r="O137" s="91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145</v>
      </c>
      <c r="AT137" s="237" t="s">
        <v>140</v>
      </c>
      <c r="AU137" s="237" t="s">
        <v>82</v>
      </c>
      <c r="AY137" s="17" t="s">
        <v>138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80</v>
      </c>
      <c r="BK137" s="238">
        <f>ROUND(I137*H137,2)</f>
        <v>0</v>
      </c>
      <c r="BL137" s="17" t="s">
        <v>145</v>
      </c>
      <c r="BM137" s="237" t="s">
        <v>446</v>
      </c>
    </row>
    <row r="138" s="2" customFormat="1">
      <c r="A138" s="38"/>
      <c r="B138" s="39"/>
      <c r="C138" s="40"/>
      <c r="D138" s="239" t="s">
        <v>147</v>
      </c>
      <c r="E138" s="40"/>
      <c r="F138" s="240" t="s">
        <v>445</v>
      </c>
      <c r="G138" s="40"/>
      <c r="H138" s="40"/>
      <c r="I138" s="241"/>
      <c r="J138" s="40"/>
      <c r="K138" s="40"/>
      <c r="L138" s="44"/>
      <c r="M138" s="242"/>
      <c r="N138" s="243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147</v>
      </c>
      <c r="AU138" s="17" t="s">
        <v>82</v>
      </c>
    </row>
    <row r="139" s="2" customFormat="1" ht="16.5" customHeight="1">
      <c r="A139" s="38"/>
      <c r="B139" s="39"/>
      <c r="C139" s="276" t="s">
        <v>172</v>
      </c>
      <c r="D139" s="276" t="s">
        <v>165</v>
      </c>
      <c r="E139" s="277" t="s">
        <v>193</v>
      </c>
      <c r="F139" s="278" t="s">
        <v>194</v>
      </c>
      <c r="G139" s="279" t="s">
        <v>195</v>
      </c>
      <c r="H139" s="280">
        <v>1.6000000000000001</v>
      </c>
      <c r="I139" s="281"/>
      <c r="J139" s="282">
        <f>ROUND(I139*H139,2)</f>
        <v>0</v>
      </c>
      <c r="K139" s="278" t="s">
        <v>144</v>
      </c>
      <c r="L139" s="283"/>
      <c r="M139" s="284" t="s">
        <v>1</v>
      </c>
      <c r="N139" s="285" t="s">
        <v>38</v>
      </c>
      <c r="O139" s="91"/>
      <c r="P139" s="235">
        <f>O139*H139</f>
        <v>0</v>
      </c>
      <c r="Q139" s="235">
        <v>0.001</v>
      </c>
      <c r="R139" s="235">
        <f>Q139*H139</f>
        <v>0.0016000000000000001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169</v>
      </c>
      <c r="AT139" s="237" t="s">
        <v>165</v>
      </c>
      <c r="AU139" s="237" t="s">
        <v>82</v>
      </c>
      <c r="AY139" s="17" t="s">
        <v>138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80</v>
      </c>
      <c r="BK139" s="238">
        <f>ROUND(I139*H139,2)</f>
        <v>0</v>
      </c>
      <c r="BL139" s="17" t="s">
        <v>145</v>
      </c>
      <c r="BM139" s="237" t="s">
        <v>447</v>
      </c>
    </row>
    <row r="140" s="2" customFormat="1">
      <c r="A140" s="38"/>
      <c r="B140" s="39"/>
      <c r="C140" s="40"/>
      <c r="D140" s="239" t="s">
        <v>147</v>
      </c>
      <c r="E140" s="40"/>
      <c r="F140" s="240" t="s">
        <v>194</v>
      </c>
      <c r="G140" s="40"/>
      <c r="H140" s="40"/>
      <c r="I140" s="241"/>
      <c r="J140" s="40"/>
      <c r="K140" s="40"/>
      <c r="L140" s="44"/>
      <c r="M140" s="242"/>
      <c r="N140" s="243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147</v>
      </c>
      <c r="AU140" s="17" t="s">
        <v>82</v>
      </c>
    </row>
    <row r="141" s="14" customFormat="1">
      <c r="A141" s="14"/>
      <c r="B141" s="254"/>
      <c r="C141" s="255"/>
      <c r="D141" s="239" t="s">
        <v>159</v>
      </c>
      <c r="E141" s="256" t="s">
        <v>1</v>
      </c>
      <c r="F141" s="257" t="s">
        <v>448</v>
      </c>
      <c r="G141" s="255"/>
      <c r="H141" s="258">
        <v>1.6000000000000001</v>
      </c>
      <c r="I141" s="259"/>
      <c r="J141" s="255"/>
      <c r="K141" s="255"/>
      <c r="L141" s="260"/>
      <c r="M141" s="261"/>
      <c r="N141" s="262"/>
      <c r="O141" s="262"/>
      <c r="P141" s="262"/>
      <c r="Q141" s="262"/>
      <c r="R141" s="262"/>
      <c r="S141" s="262"/>
      <c r="T141" s="26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4" t="s">
        <v>159</v>
      </c>
      <c r="AU141" s="264" t="s">
        <v>82</v>
      </c>
      <c r="AV141" s="14" t="s">
        <v>82</v>
      </c>
      <c r="AW141" s="14" t="s">
        <v>30</v>
      </c>
      <c r="AX141" s="14" t="s">
        <v>80</v>
      </c>
      <c r="AY141" s="264" t="s">
        <v>138</v>
      </c>
    </row>
    <row r="142" s="2" customFormat="1" ht="21.75" customHeight="1">
      <c r="A142" s="38"/>
      <c r="B142" s="39"/>
      <c r="C142" s="226" t="s">
        <v>178</v>
      </c>
      <c r="D142" s="226" t="s">
        <v>140</v>
      </c>
      <c r="E142" s="227" t="s">
        <v>449</v>
      </c>
      <c r="F142" s="228" t="s">
        <v>450</v>
      </c>
      <c r="G142" s="229" t="s">
        <v>143</v>
      </c>
      <c r="H142" s="230">
        <v>80</v>
      </c>
      <c r="I142" s="231"/>
      <c r="J142" s="232">
        <f>ROUND(I142*H142,2)</f>
        <v>0</v>
      </c>
      <c r="K142" s="228" t="s">
        <v>144</v>
      </c>
      <c r="L142" s="44"/>
      <c r="M142" s="233" t="s">
        <v>1</v>
      </c>
      <c r="N142" s="234" t="s">
        <v>38</v>
      </c>
      <c r="O142" s="91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145</v>
      </c>
      <c r="AT142" s="237" t="s">
        <v>140</v>
      </c>
      <c r="AU142" s="237" t="s">
        <v>82</v>
      </c>
      <c r="AY142" s="17" t="s">
        <v>138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80</v>
      </c>
      <c r="BK142" s="238">
        <f>ROUND(I142*H142,2)</f>
        <v>0</v>
      </c>
      <c r="BL142" s="17" t="s">
        <v>145</v>
      </c>
      <c r="BM142" s="237" t="s">
        <v>451</v>
      </c>
    </row>
    <row r="143" s="2" customFormat="1">
      <c r="A143" s="38"/>
      <c r="B143" s="39"/>
      <c r="C143" s="40"/>
      <c r="D143" s="239" t="s">
        <v>147</v>
      </c>
      <c r="E143" s="40"/>
      <c r="F143" s="240" t="s">
        <v>450</v>
      </c>
      <c r="G143" s="40"/>
      <c r="H143" s="40"/>
      <c r="I143" s="241"/>
      <c r="J143" s="40"/>
      <c r="K143" s="40"/>
      <c r="L143" s="44"/>
      <c r="M143" s="242"/>
      <c r="N143" s="243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147</v>
      </c>
      <c r="AU143" s="17" t="s">
        <v>82</v>
      </c>
    </row>
    <row r="144" s="14" customFormat="1">
      <c r="A144" s="14"/>
      <c r="B144" s="254"/>
      <c r="C144" s="255"/>
      <c r="D144" s="239" t="s">
        <v>159</v>
      </c>
      <c r="E144" s="256" t="s">
        <v>1</v>
      </c>
      <c r="F144" s="257" t="s">
        <v>452</v>
      </c>
      <c r="G144" s="255"/>
      <c r="H144" s="258">
        <v>80</v>
      </c>
      <c r="I144" s="259"/>
      <c r="J144" s="255"/>
      <c r="K144" s="255"/>
      <c r="L144" s="260"/>
      <c r="M144" s="261"/>
      <c r="N144" s="262"/>
      <c r="O144" s="262"/>
      <c r="P144" s="262"/>
      <c r="Q144" s="262"/>
      <c r="R144" s="262"/>
      <c r="S144" s="262"/>
      <c r="T144" s="26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4" t="s">
        <v>159</v>
      </c>
      <c r="AU144" s="264" t="s">
        <v>82</v>
      </c>
      <c r="AV144" s="14" t="s">
        <v>82</v>
      </c>
      <c r="AW144" s="14" t="s">
        <v>30</v>
      </c>
      <c r="AX144" s="14" t="s">
        <v>80</v>
      </c>
      <c r="AY144" s="264" t="s">
        <v>138</v>
      </c>
    </row>
    <row r="145" s="12" customFormat="1" ht="22.8" customHeight="1">
      <c r="A145" s="12"/>
      <c r="B145" s="210"/>
      <c r="C145" s="211"/>
      <c r="D145" s="212" t="s">
        <v>72</v>
      </c>
      <c r="E145" s="224" t="s">
        <v>192</v>
      </c>
      <c r="F145" s="224" t="s">
        <v>258</v>
      </c>
      <c r="G145" s="211"/>
      <c r="H145" s="211"/>
      <c r="I145" s="214"/>
      <c r="J145" s="225">
        <f>BK145</f>
        <v>0</v>
      </c>
      <c r="K145" s="211"/>
      <c r="L145" s="216"/>
      <c r="M145" s="217"/>
      <c r="N145" s="218"/>
      <c r="O145" s="218"/>
      <c r="P145" s="219">
        <f>SUM(P146:P160)</f>
        <v>0</v>
      </c>
      <c r="Q145" s="218"/>
      <c r="R145" s="219">
        <f>SUM(R146:R160)</f>
        <v>0</v>
      </c>
      <c r="S145" s="218"/>
      <c r="T145" s="220">
        <f>SUM(T146:T160)</f>
        <v>66.230224000000007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1" t="s">
        <v>80</v>
      </c>
      <c r="AT145" s="222" t="s">
        <v>72</v>
      </c>
      <c r="AU145" s="222" t="s">
        <v>80</v>
      </c>
      <c r="AY145" s="221" t="s">
        <v>138</v>
      </c>
      <c r="BK145" s="223">
        <f>SUM(BK146:BK160)</f>
        <v>0</v>
      </c>
    </row>
    <row r="146" s="2" customFormat="1" ht="24.15" customHeight="1">
      <c r="A146" s="38"/>
      <c r="B146" s="39"/>
      <c r="C146" s="226" t="s">
        <v>183</v>
      </c>
      <c r="D146" s="226" t="s">
        <v>140</v>
      </c>
      <c r="E146" s="227" t="s">
        <v>453</v>
      </c>
      <c r="F146" s="228" t="s">
        <v>454</v>
      </c>
      <c r="G146" s="229" t="s">
        <v>156</v>
      </c>
      <c r="H146" s="230">
        <v>5.46</v>
      </c>
      <c r="I146" s="231"/>
      <c r="J146" s="232">
        <f>ROUND(I146*H146,2)</f>
        <v>0</v>
      </c>
      <c r="K146" s="228" t="s">
        <v>144</v>
      </c>
      <c r="L146" s="44"/>
      <c r="M146" s="233" t="s">
        <v>1</v>
      </c>
      <c r="N146" s="234" t="s">
        <v>38</v>
      </c>
      <c r="O146" s="91"/>
      <c r="P146" s="235">
        <f>O146*H146</f>
        <v>0</v>
      </c>
      <c r="Q146" s="235">
        <v>0</v>
      </c>
      <c r="R146" s="235">
        <f>Q146*H146</f>
        <v>0</v>
      </c>
      <c r="S146" s="235">
        <v>1.8</v>
      </c>
      <c r="T146" s="236">
        <f>S146*H146</f>
        <v>9.8279999999999994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145</v>
      </c>
      <c r="AT146" s="237" t="s">
        <v>140</v>
      </c>
      <c r="AU146" s="237" t="s">
        <v>82</v>
      </c>
      <c r="AY146" s="17" t="s">
        <v>138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80</v>
      </c>
      <c r="BK146" s="238">
        <f>ROUND(I146*H146,2)</f>
        <v>0</v>
      </c>
      <c r="BL146" s="17" t="s">
        <v>145</v>
      </c>
      <c r="BM146" s="237" t="s">
        <v>455</v>
      </c>
    </row>
    <row r="147" s="2" customFormat="1">
      <c r="A147" s="38"/>
      <c r="B147" s="39"/>
      <c r="C147" s="40"/>
      <c r="D147" s="239" t="s">
        <v>147</v>
      </c>
      <c r="E147" s="40"/>
      <c r="F147" s="240" t="s">
        <v>454</v>
      </c>
      <c r="G147" s="40"/>
      <c r="H147" s="40"/>
      <c r="I147" s="241"/>
      <c r="J147" s="40"/>
      <c r="K147" s="40"/>
      <c r="L147" s="44"/>
      <c r="M147" s="242"/>
      <c r="N147" s="243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147</v>
      </c>
      <c r="AU147" s="17" t="s">
        <v>82</v>
      </c>
    </row>
    <row r="148" s="13" customFormat="1">
      <c r="A148" s="13"/>
      <c r="B148" s="244"/>
      <c r="C148" s="245"/>
      <c r="D148" s="239" t="s">
        <v>159</v>
      </c>
      <c r="E148" s="246" t="s">
        <v>1</v>
      </c>
      <c r="F148" s="247" t="s">
        <v>456</v>
      </c>
      <c r="G148" s="245"/>
      <c r="H148" s="246" t="s">
        <v>1</v>
      </c>
      <c r="I148" s="248"/>
      <c r="J148" s="245"/>
      <c r="K148" s="245"/>
      <c r="L148" s="249"/>
      <c r="M148" s="250"/>
      <c r="N148" s="251"/>
      <c r="O148" s="251"/>
      <c r="P148" s="251"/>
      <c r="Q148" s="251"/>
      <c r="R148" s="251"/>
      <c r="S148" s="251"/>
      <c r="T148" s="25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3" t="s">
        <v>159</v>
      </c>
      <c r="AU148" s="253" t="s">
        <v>82</v>
      </c>
      <c r="AV148" s="13" t="s">
        <v>80</v>
      </c>
      <c r="AW148" s="13" t="s">
        <v>30</v>
      </c>
      <c r="AX148" s="13" t="s">
        <v>73</v>
      </c>
      <c r="AY148" s="253" t="s">
        <v>138</v>
      </c>
    </row>
    <row r="149" s="14" customFormat="1">
      <c r="A149" s="14"/>
      <c r="B149" s="254"/>
      <c r="C149" s="255"/>
      <c r="D149" s="239" t="s">
        <v>159</v>
      </c>
      <c r="E149" s="256" t="s">
        <v>1</v>
      </c>
      <c r="F149" s="257" t="s">
        <v>457</v>
      </c>
      <c r="G149" s="255"/>
      <c r="H149" s="258">
        <v>5.0700000000000003</v>
      </c>
      <c r="I149" s="259"/>
      <c r="J149" s="255"/>
      <c r="K149" s="255"/>
      <c r="L149" s="260"/>
      <c r="M149" s="261"/>
      <c r="N149" s="262"/>
      <c r="O149" s="262"/>
      <c r="P149" s="262"/>
      <c r="Q149" s="262"/>
      <c r="R149" s="262"/>
      <c r="S149" s="262"/>
      <c r="T149" s="26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4" t="s">
        <v>159</v>
      </c>
      <c r="AU149" s="264" t="s">
        <v>82</v>
      </c>
      <c r="AV149" s="14" t="s">
        <v>82</v>
      </c>
      <c r="AW149" s="14" t="s">
        <v>30</v>
      </c>
      <c r="AX149" s="14" t="s">
        <v>73</v>
      </c>
      <c r="AY149" s="264" t="s">
        <v>138</v>
      </c>
    </row>
    <row r="150" s="14" customFormat="1">
      <c r="A150" s="14"/>
      <c r="B150" s="254"/>
      <c r="C150" s="255"/>
      <c r="D150" s="239" t="s">
        <v>159</v>
      </c>
      <c r="E150" s="256" t="s">
        <v>1</v>
      </c>
      <c r="F150" s="257" t="s">
        <v>458</v>
      </c>
      <c r="G150" s="255"/>
      <c r="H150" s="258">
        <v>0.39000000000000001</v>
      </c>
      <c r="I150" s="259"/>
      <c r="J150" s="255"/>
      <c r="K150" s="255"/>
      <c r="L150" s="260"/>
      <c r="M150" s="261"/>
      <c r="N150" s="262"/>
      <c r="O150" s="262"/>
      <c r="P150" s="262"/>
      <c r="Q150" s="262"/>
      <c r="R150" s="262"/>
      <c r="S150" s="262"/>
      <c r="T150" s="26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4" t="s">
        <v>159</v>
      </c>
      <c r="AU150" s="264" t="s">
        <v>82</v>
      </c>
      <c r="AV150" s="14" t="s">
        <v>82</v>
      </c>
      <c r="AW150" s="14" t="s">
        <v>30</v>
      </c>
      <c r="AX150" s="14" t="s">
        <v>73</v>
      </c>
      <c r="AY150" s="264" t="s">
        <v>138</v>
      </c>
    </row>
    <row r="151" s="15" customFormat="1">
      <c r="A151" s="15"/>
      <c r="B151" s="265"/>
      <c r="C151" s="266"/>
      <c r="D151" s="239" t="s">
        <v>159</v>
      </c>
      <c r="E151" s="267" t="s">
        <v>1</v>
      </c>
      <c r="F151" s="268" t="s">
        <v>164</v>
      </c>
      <c r="G151" s="266"/>
      <c r="H151" s="269">
        <v>5.46</v>
      </c>
      <c r="I151" s="270"/>
      <c r="J151" s="266"/>
      <c r="K151" s="266"/>
      <c r="L151" s="271"/>
      <c r="M151" s="272"/>
      <c r="N151" s="273"/>
      <c r="O151" s="273"/>
      <c r="P151" s="273"/>
      <c r="Q151" s="273"/>
      <c r="R151" s="273"/>
      <c r="S151" s="273"/>
      <c r="T151" s="274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5" t="s">
        <v>159</v>
      </c>
      <c r="AU151" s="275" t="s">
        <v>82</v>
      </c>
      <c r="AV151" s="15" t="s">
        <v>145</v>
      </c>
      <c r="AW151" s="15" t="s">
        <v>30</v>
      </c>
      <c r="AX151" s="15" t="s">
        <v>80</v>
      </c>
      <c r="AY151" s="275" t="s">
        <v>138</v>
      </c>
    </row>
    <row r="152" s="2" customFormat="1" ht="37.8" customHeight="1">
      <c r="A152" s="38"/>
      <c r="B152" s="39"/>
      <c r="C152" s="226" t="s">
        <v>169</v>
      </c>
      <c r="D152" s="226" t="s">
        <v>140</v>
      </c>
      <c r="E152" s="227" t="s">
        <v>459</v>
      </c>
      <c r="F152" s="228" t="s">
        <v>460</v>
      </c>
      <c r="G152" s="229" t="s">
        <v>168</v>
      </c>
      <c r="H152" s="230">
        <v>0.48399999999999999</v>
      </c>
      <c r="I152" s="231"/>
      <c r="J152" s="232">
        <f>ROUND(I152*H152,2)</f>
        <v>0</v>
      </c>
      <c r="K152" s="228" t="s">
        <v>144</v>
      </c>
      <c r="L152" s="44"/>
      <c r="M152" s="233" t="s">
        <v>1</v>
      </c>
      <c r="N152" s="234" t="s">
        <v>38</v>
      </c>
      <c r="O152" s="91"/>
      <c r="P152" s="235">
        <f>O152*H152</f>
        <v>0</v>
      </c>
      <c r="Q152" s="235">
        <v>0</v>
      </c>
      <c r="R152" s="235">
        <f>Q152*H152</f>
        <v>0</v>
      </c>
      <c r="S152" s="235">
        <v>1.2609999999999999</v>
      </c>
      <c r="T152" s="236">
        <f>S152*H152</f>
        <v>0.61032399999999998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145</v>
      </c>
      <c r="AT152" s="237" t="s">
        <v>140</v>
      </c>
      <c r="AU152" s="237" t="s">
        <v>82</v>
      </c>
      <c r="AY152" s="17" t="s">
        <v>138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7" t="s">
        <v>80</v>
      </c>
      <c r="BK152" s="238">
        <f>ROUND(I152*H152,2)</f>
        <v>0</v>
      </c>
      <c r="BL152" s="17" t="s">
        <v>145</v>
      </c>
      <c r="BM152" s="237" t="s">
        <v>461</v>
      </c>
    </row>
    <row r="153" s="2" customFormat="1">
      <c r="A153" s="38"/>
      <c r="B153" s="39"/>
      <c r="C153" s="40"/>
      <c r="D153" s="239" t="s">
        <v>147</v>
      </c>
      <c r="E153" s="40"/>
      <c r="F153" s="240" t="s">
        <v>460</v>
      </c>
      <c r="G153" s="40"/>
      <c r="H153" s="40"/>
      <c r="I153" s="241"/>
      <c r="J153" s="40"/>
      <c r="K153" s="40"/>
      <c r="L153" s="44"/>
      <c r="M153" s="242"/>
      <c r="N153" s="243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147</v>
      </c>
      <c r="AU153" s="17" t="s">
        <v>82</v>
      </c>
    </row>
    <row r="154" s="14" customFormat="1">
      <c r="A154" s="14"/>
      <c r="B154" s="254"/>
      <c r="C154" s="255"/>
      <c r="D154" s="239" t="s">
        <v>159</v>
      </c>
      <c r="E154" s="256" t="s">
        <v>1</v>
      </c>
      <c r="F154" s="257" t="s">
        <v>462</v>
      </c>
      <c r="G154" s="255"/>
      <c r="H154" s="258">
        <v>0.48399999999999999</v>
      </c>
      <c r="I154" s="259"/>
      <c r="J154" s="255"/>
      <c r="K154" s="255"/>
      <c r="L154" s="260"/>
      <c r="M154" s="261"/>
      <c r="N154" s="262"/>
      <c r="O154" s="262"/>
      <c r="P154" s="262"/>
      <c r="Q154" s="262"/>
      <c r="R154" s="262"/>
      <c r="S154" s="262"/>
      <c r="T154" s="26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4" t="s">
        <v>159</v>
      </c>
      <c r="AU154" s="264" t="s">
        <v>82</v>
      </c>
      <c r="AV154" s="14" t="s">
        <v>82</v>
      </c>
      <c r="AW154" s="14" t="s">
        <v>30</v>
      </c>
      <c r="AX154" s="14" t="s">
        <v>80</v>
      </c>
      <c r="AY154" s="264" t="s">
        <v>138</v>
      </c>
    </row>
    <row r="155" s="2" customFormat="1" ht="24.15" customHeight="1">
      <c r="A155" s="38"/>
      <c r="B155" s="39"/>
      <c r="C155" s="226" t="s">
        <v>192</v>
      </c>
      <c r="D155" s="226" t="s">
        <v>140</v>
      </c>
      <c r="E155" s="227" t="s">
        <v>463</v>
      </c>
      <c r="F155" s="228" t="s">
        <v>464</v>
      </c>
      <c r="G155" s="229" t="s">
        <v>156</v>
      </c>
      <c r="H155" s="230">
        <v>1.944</v>
      </c>
      <c r="I155" s="231"/>
      <c r="J155" s="232">
        <f>ROUND(I155*H155,2)</f>
        <v>0</v>
      </c>
      <c r="K155" s="228" t="s">
        <v>144</v>
      </c>
      <c r="L155" s="44"/>
      <c r="M155" s="233" t="s">
        <v>1</v>
      </c>
      <c r="N155" s="234" t="s">
        <v>38</v>
      </c>
      <c r="O155" s="91"/>
      <c r="P155" s="235">
        <f>O155*H155</f>
        <v>0</v>
      </c>
      <c r="Q155" s="235">
        <v>0</v>
      </c>
      <c r="R155" s="235">
        <f>Q155*H155</f>
        <v>0</v>
      </c>
      <c r="S155" s="235">
        <v>2.2000000000000002</v>
      </c>
      <c r="T155" s="236">
        <f>S155*H155</f>
        <v>4.2768000000000006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145</v>
      </c>
      <c r="AT155" s="237" t="s">
        <v>140</v>
      </c>
      <c r="AU155" s="237" t="s">
        <v>82</v>
      </c>
      <c r="AY155" s="17" t="s">
        <v>138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80</v>
      </c>
      <c r="BK155" s="238">
        <f>ROUND(I155*H155,2)</f>
        <v>0</v>
      </c>
      <c r="BL155" s="17" t="s">
        <v>145</v>
      </c>
      <c r="BM155" s="237" t="s">
        <v>465</v>
      </c>
    </row>
    <row r="156" s="2" customFormat="1">
      <c r="A156" s="38"/>
      <c r="B156" s="39"/>
      <c r="C156" s="40"/>
      <c r="D156" s="239" t="s">
        <v>147</v>
      </c>
      <c r="E156" s="40"/>
      <c r="F156" s="240" t="s">
        <v>464</v>
      </c>
      <c r="G156" s="40"/>
      <c r="H156" s="40"/>
      <c r="I156" s="241"/>
      <c r="J156" s="40"/>
      <c r="K156" s="40"/>
      <c r="L156" s="44"/>
      <c r="M156" s="242"/>
      <c r="N156" s="243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147</v>
      </c>
      <c r="AU156" s="17" t="s">
        <v>82</v>
      </c>
    </row>
    <row r="157" s="14" customFormat="1">
      <c r="A157" s="14"/>
      <c r="B157" s="254"/>
      <c r="C157" s="255"/>
      <c r="D157" s="239" t="s">
        <v>159</v>
      </c>
      <c r="E157" s="256" t="s">
        <v>1</v>
      </c>
      <c r="F157" s="257" t="s">
        <v>466</v>
      </c>
      <c r="G157" s="255"/>
      <c r="H157" s="258">
        <v>1.944</v>
      </c>
      <c r="I157" s="259"/>
      <c r="J157" s="255"/>
      <c r="K157" s="255"/>
      <c r="L157" s="260"/>
      <c r="M157" s="261"/>
      <c r="N157" s="262"/>
      <c r="O157" s="262"/>
      <c r="P157" s="262"/>
      <c r="Q157" s="262"/>
      <c r="R157" s="262"/>
      <c r="S157" s="262"/>
      <c r="T157" s="26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4" t="s">
        <v>159</v>
      </c>
      <c r="AU157" s="264" t="s">
        <v>82</v>
      </c>
      <c r="AV157" s="14" t="s">
        <v>82</v>
      </c>
      <c r="AW157" s="14" t="s">
        <v>30</v>
      </c>
      <c r="AX157" s="14" t="s">
        <v>80</v>
      </c>
      <c r="AY157" s="264" t="s">
        <v>138</v>
      </c>
    </row>
    <row r="158" s="2" customFormat="1" ht="55.5" customHeight="1">
      <c r="A158" s="38"/>
      <c r="B158" s="39"/>
      <c r="C158" s="226" t="s">
        <v>198</v>
      </c>
      <c r="D158" s="226" t="s">
        <v>140</v>
      </c>
      <c r="E158" s="227" t="s">
        <v>275</v>
      </c>
      <c r="F158" s="228" t="s">
        <v>278</v>
      </c>
      <c r="G158" s="229" t="s">
        <v>156</v>
      </c>
      <c r="H158" s="230">
        <v>79.254000000000005</v>
      </c>
      <c r="I158" s="231"/>
      <c r="J158" s="232">
        <f>ROUND(I158*H158,2)</f>
        <v>0</v>
      </c>
      <c r="K158" s="228" t="s">
        <v>144</v>
      </c>
      <c r="L158" s="44"/>
      <c r="M158" s="233" t="s">
        <v>1</v>
      </c>
      <c r="N158" s="234" t="s">
        <v>38</v>
      </c>
      <c r="O158" s="91"/>
      <c r="P158" s="235">
        <f>O158*H158</f>
        <v>0</v>
      </c>
      <c r="Q158" s="235">
        <v>0</v>
      </c>
      <c r="R158" s="235">
        <f>Q158*H158</f>
        <v>0</v>
      </c>
      <c r="S158" s="235">
        <v>0.65000000000000002</v>
      </c>
      <c r="T158" s="236">
        <f>S158*H158</f>
        <v>51.515100000000004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7" t="s">
        <v>145</v>
      </c>
      <c r="AT158" s="237" t="s">
        <v>140</v>
      </c>
      <c r="AU158" s="237" t="s">
        <v>82</v>
      </c>
      <c r="AY158" s="17" t="s">
        <v>138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7" t="s">
        <v>80</v>
      </c>
      <c r="BK158" s="238">
        <f>ROUND(I158*H158,2)</f>
        <v>0</v>
      </c>
      <c r="BL158" s="17" t="s">
        <v>145</v>
      </c>
      <c r="BM158" s="237" t="s">
        <v>467</v>
      </c>
    </row>
    <row r="159" s="2" customFormat="1">
      <c r="A159" s="38"/>
      <c r="B159" s="39"/>
      <c r="C159" s="40"/>
      <c r="D159" s="239" t="s">
        <v>147</v>
      </c>
      <c r="E159" s="40"/>
      <c r="F159" s="240" t="s">
        <v>278</v>
      </c>
      <c r="G159" s="40"/>
      <c r="H159" s="40"/>
      <c r="I159" s="241"/>
      <c r="J159" s="40"/>
      <c r="K159" s="40"/>
      <c r="L159" s="44"/>
      <c r="M159" s="242"/>
      <c r="N159" s="243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147</v>
      </c>
      <c r="AU159" s="17" t="s">
        <v>82</v>
      </c>
    </row>
    <row r="160" s="14" customFormat="1">
      <c r="A160" s="14"/>
      <c r="B160" s="254"/>
      <c r="C160" s="255"/>
      <c r="D160" s="239" t="s">
        <v>159</v>
      </c>
      <c r="E160" s="256" t="s">
        <v>1</v>
      </c>
      <c r="F160" s="257" t="s">
        <v>468</v>
      </c>
      <c r="G160" s="255"/>
      <c r="H160" s="258">
        <v>79.254000000000005</v>
      </c>
      <c r="I160" s="259"/>
      <c r="J160" s="255"/>
      <c r="K160" s="255"/>
      <c r="L160" s="260"/>
      <c r="M160" s="261"/>
      <c r="N160" s="262"/>
      <c r="O160" s="262"/>
      <c r="P160" s="262"/>
      <c r="Q160" s="262"/>
      <c r="R160" s="262"/>
      <c r="S160" s="262"/>
      <c r="T160" s="26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4" t="s">
        <v>159</v>
      </c>
      <c r="AU160" s="264" t="s">
        <v>82</v>
      </c>
      <c r="AV160" s="14" t="s">
        <v>82</v>
      </c>
      <c r="AW160" s="14" t="s">
        <v>30</v>
      </c>
      <c r="AX160" s="14" t="s">
        <v>80</v>
      </c>
      <c r="AY160" s="264" t="s">
        <v>138</v>
      </c>
    </row>
    <row r="161" s="12" customFormat="1" ht="22.8" customHeight="1">
      <c r="A161" s="12"/>
      <c r="B161" s="210"/>
      <c r="C161" s="211"/>
      <c r="D161" s="212" t="s">
        <v>72</v>
      </c>
      <c r="E161" s="224" t="s">
        <v>279</v>
      </c>
      <c r="F161" s="224" t="s">
        <v>280</v>
      </c>
      <c r="G161" s="211"/>
      <c r="H161" s="211"/>
      <c r="I161" s="214"/>
      <c r="J161" s="225">
        <f>BK161</f>
        <v>0</v>
      </c>
      <c r="K161" s="211"/>
      <c r="L161" s="216"/>
      <c r="M161" s="217"/>
      <c r="N161" s="218"/>
      <c r="O161" s="218"/>
      <c r="P161" s="219">
        <f>SUM(P162:P180)</f>
        <v>0</v>
      </c>
      <c r="Q161" s="218"/>
      <c r="R161" s="219">
        <f>SUM(R162:R180)</f>
        <v>0</v>
      </c>
      <c r="S161" s="218"/>
      <c r="T161" s="220">
        <f>SUM(T162:T180)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1" t="s">
        <v>80</v>
      </c>
      <c r="AT161" s="222" t="s">
        <v>72</v>
      </c>
      <c r="AU161" s="222" t="s">
        <v>80</v>
      </c>
      <c r="AY161" s="221" t="s">
        <v>138</v>
      </c>
      <c r="BK161" s="223">
        <f>SUM(BK162:BK180)</f>
        <v>0</v>
      </c>
    </row>
    <row r="162" s="2" customFormat="1" ht="16.5" customHeight="1">
      <c r="A162" s="38"/>
      <c r="B162" s="39"/>
      <c r="C162" s="226" t="s">
        <v>205</v>
      </c>
      <c r="D162" s="226" t="s">
        <v>140</v>
      </c>
      <c r="E162" s="227" t="s">
        <v>381</v>
      </c>
      <c r="F162" s="228" t="s">
        <v>384</v>
      </c>
      <c r="G162" s="229" t="s">
        <v>168</v>
      </c>
      <c r="H162" s="230">
        <v>66.230000000000004</v>
      </c>
      <c r="I162" s="231"/>
      <c r="J162" s="232">
        <f>ROUND(I162*H162,2)</f>
        <v>0</v>
      </c>
      <c r="K162" s="228" t="s">
        <v>144</v>
      </c>
      <c r="L162" s="44"/>
      <c r="M162" s="233" t="s">
        <v>1</v>
      </c>
      <c r="N162" s="234" t="s">
        <v>38</v>
      </c>
      <c r="O162" s="91"/>
      <c r="P162" s="235">
        <f>O162*H162</f>
        <v>0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7" t="s">
        <v>145</v>
      </c>
      <c r="AT162" s="237" t="s">
        <v>140</v>
      </c>
      <c r="AU162" s="237" t="s">
        <v>82</v>
      </c>
      <c r="AY162" s="17" t="s">
        <v>138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7" t="s">
        <v>80</v>
      </c>
      <c r="BK162" s="238">
        <f>ROUND(I162*H162,2)</f>
        <v>0</v>
      </c>
      <c r="BL162" s="17" t="s">
        <v>145</v>
      </c>
      <c r="BM162" s="237" t="s">
        <v>469</v>
      </c>
    </row>
    <row r="163" s="2" customFormat="1">
      <c r="A163" s="38"/>
      <c r="B163" s="39"/>
      <c r="C163" s="40"/>
      <c r="D163" s="239" t="s">
        <v>147</v>
      </c>
      <c r="E163" s="40"/>
      <c r="F163" s="240" t="s">
        <v>384</v>
      </c>
      <c r="G163" s="40"/>
      <c r="H163" s="40"/>
      <c r="I163" s="241"/>
      <c r="J163" s="40"/>
      <c r="K163" s="40"/>
      <c r="L163" s="44"/>
      <c r="M163" s="242"/>
      <c r="N163" s="243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147</v>
      </c>
      <c r="AU163" s="17" t="s">
        <v>82</v>
      </c>
    </row>
    <row r="164" s="2" customFormat="1" ht="33" customHeight="1">
      <c r="A164" s="38"/>
      <c r="B164" s="39"/>
      <c r="C164" s="226" t="s">
        <v>8</v>
      </c>
      <c r="D164" s="226" t="s">
        <v>140</v>
      </c>
      <c r="E164" s="227" t="s">
        <v>282</v>
      </c>
      <c r="F164" s="228" t="s">
        <v>285</v>
      </c>
      <c r="G164" s="229" t="s">
        <v>168</v>
      </c>
      <c r="H164" s="230">
        <v>66.230000000000004</v>
      </c>
      <c r="I164" s="231"/>
      <c r="J164" s="232">
        <f>ROUND(I164*H164,2)</f>
        <v>0</v>
      </c>
      <c r="K164" s="228" t="s">
        <v>144</v>
      </c>
      <c r="L164" s="44"/>
      <c r="M164" s="233" t="s">
        <v>1</v>
      </c>
      <c r="N164" s="234" t="s">
        <v>38</v>
      </c>
      <c r="O164" s="91"/>
      <c r="P164" s="235">
        <f>O164*H164</f>
        <v>0</v>
      </c>
      <c r="Q164" s="235">
        <v>0</v>
      </c>
      <c r="R164" s="235">
        <f>Q164*H164</f>
        <v>0</v>
      </c>
      <c r="S164" s="235">
        <v>0</v>
      </c>
      <c r="T164" s="23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7" t="s">
        <v>145</v>
      </c>
      <c r="AT164" s="237" t="s">
        <v>140</v>
      </c>
      <c r="AU164" s="237" t="s">
        <v>82</v>
      </c>
      <c r="AY164" s="17" t="s">
        <v>138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7" t="s">
        <v>80</v>
      </c>
      <c r="BK164" s="238">
        <f>ROUND(I164*H164,2)</f>
        <v>0</v>
      </c>
      <c r="BL164" s="17" t="s">
        <v>145</v>
      </c>
      <c r="BM164" s="237" t="s">
        <v>470</v>
      </c>
    </row>
    <row r="165" s="2" customFormat="1">
      <c r="A165" s="38"/>
      <c r="B165" s="39"/>
      <c r="C165" s="40"/>
      <c r="D165" s="239" t="s">
        <v>147</v>
      </c>
      <c r="E165" s="40"/>
      <c r="F165" s="240" t="s">
        <v>285</v>
      </c>
      <c r="G165" s="40"/>
      <c r="H165" s="40"/>
      <c r="I165" s="241"/>
      <c r="J165" s="40"/>
      <c r="K165" s="40"/>
      <c r="L165" s="44"/>
      <c r="M165" s="242"/>
      <c r="N165" s="243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147</v>
      </c>
      <c r="AU165" s="17" t="s">
        <v>82</v>
      </c>
    </row>
    <row r="166" s="2" customFormat="1" ht="24.15" customHeight="1">
      <c r="A166" s="38"/>
      <c r="B166" s="39"/>
      <c r="C166" s="226" t="s">
        <v>222</v>
      </c>
      <c r="D166" s="226" t="s">
        <v>140</v>
      </c>
      <c r="E166" s="227" t="s">
        <v>288</v>
      </c>
      <c r="F166" s="228" t="s">
        <v>407</v>
      </c>
      <c r="G166" s="229" t="s">
        <v>168</v>
      </c>
      <c r="H166" s="230">
        <v>2231.6799999999998</v>
      </c>
      <c r="I166" s="231"/>
      <c r="J166" s="232">
        <f>ROUND(I166*H166,2)</f>
        <v>0</v>
      </c>
      <c r="K166" s="228" t="s">
        <v>144</v>
      </c>
      <c r="L166" s="44"/>
      <c r="M166" s="233" t="s">
        <v>1</v>
      </c>
      <c r="N166" s="234" t="s">
        <v>38</v>
      </c>
      <c r="O166" s="91"/>
      <c r="P166" s="235">
        <f>O166*H166</f>
        <v>0</v>
      </c>
      <c r="Q166" s="235">
        <v>0</v>
      </c>
      <c r="R166" s="235">
        <f>Q166*H166</f>
        <v>0</v>
      </c>
      <c r="S166" s="235">
        <v>0</v>
      </c>
      <c r="T166" s="23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7" t="s">
        <v>145</v>
      </c>
      <c r="AT166" s="237" t="s">
        <v>140</v>
      </c>
      <c r="AU166" s="237" t="s">
        <v>82</v>
      </c>
      <c r="AY166" s="17" t="s">
        <v>138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7" t="s">
        <v>80</v>
      </c>
      <c r="BK166" s="238">
        <f>ROUND(I166*H166,2)</f>
        <v>0</v>
      </c>
      <c r="BL166" s="17" t="s">
        <v>145</v>
      </c>
      <c r="BM166" s="237" t="s">
        <v>471</v>
      </c>
    </row>
    <row r="167" s="2" customFormat="1">
      <c r="A167" s="38"/>
      <c r="B167" s="39"/>
      <c r="C167" s="40"/>
      <c r="D167" s="239" t="s">
        <v>147</v>
      </c>
      <c r="E167" s="40"/>
      <c r="F167" s="240" t="s">
        <v>407</v>
      </c>
      <c r="G167" s="40"/>
      <c r="H167" s="40"/>
      <c r="I167" s="241"/>
      <c r="J167" s="40"/>
      <c r="K167" s="40"/>
      <c r="L167" s="44"/>
      <c r="M167" s="242"/>
      <c r="N167" s="243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147</v>
      </c>
      <c r="AU167" s="17" t="s">
        <v>82</v>
      </c>
    </row>
    <row r="168" s="14" customFormat="1">
      <c r="A168" s="14"/>
      <c r="B168" s="254"/>
      <c r="C168" s="255"/>
      <c r="D168" s="239" t="s">
        <v>159</v>
      </c>
      <c r="E168" s="256" t="s">
        <v>1</v>
      </c>
      <c r="F168" s="257" t="s">
        <v>472</v>
      </c>
      <c r="G168" s="255"/>
      <c r="H168" s="258">
        <v>2231.6799999999998</v>
      </c>
      <c r="I168" s="259"/>
      <c r="J168" s="255"/>
      <c r="K168" s="255"/>
      <c r="L168" s="260"/>
      <c r="M168" s="261"/>
      <c r="N168" s="262"/>
      <c r="O168" s="262"/>
      <c r="P168" s="262"/>
      <c r="Q168" s="262"/>
      <c r="R168" s="262"/>
      <c r="S168" s="262"/>
      <c r="T168" s="26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4" t="s">
        <v>159</v>
      </c>
      <c r="AU168" s="264" t="s">
        <v>82</v>
      </c>
      <c r="AV168" s="14" t="s">
        <v>82</v>
      </c>
      <c r="AW168" s="14" t="s">
        <v>30</v>
      </c>
      <c r="AX168" s="14" t="s">
        <v>80</v>
      </c>
      <c r="AY168" s="264" t="s">
        <v>138</v>
      </c>
    </row>
    <row r="169" s="2" customFormat="1" ht="44.25" customHeight="1">
      <c r="A169" s="38"/>
      <c r="B169" s="39"/>
      <c r="C169" s="226" t="s">
        <v>230</v>
      </c>
      <c r="D169" s="226" t="s">
        <v>140</v>
      </c>
      <c r="E169" s="227" t="s">
        <v>294</v>
      </c>
      <c r="F169" s="228" t="s">
        <v>297</v>
      </c>
      <c r="G169" s="229" t="s">
        <v>168</v>
      </c>
      <c r="H169" s="230">
        <v>1.5</v>
      </c>
      <c r="I169" s="231"/>
      <c r="J169" s="232">
        <f>ROUND(I169*H169,2)</f>
        <v>0</v>
      </c>
      <c r="K169" s="228" t="s">
        <v>144</v>
      </c>
      <c r="L169" s="44"/>
      <c r="M169" s="233" t="s">
        <v>1</v>
      </c>
      <c r="N169" s="234" t="s">
        <v>38</v>
      </c>
      <c r="O169" s="91"/>
      <c r="P169" s="235">
        <f>O169*H169</f>
        <v>0</v>
      </c>
      <c r="Q169" s="235">
        <v>0</v>
      </c>
      <c r="R169" s="235">
        <f>Q169*H169</f>
        <v>0</v>
      </c>
      <c r="S169" s="235">
        <v>0</v>
      </c>
      <c r="T169" s="23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7" t="s">
        <v>145</v>
      </c>
      <c r="AT169" s="237" t="s">
        <v>140</v>
      </c>
      <c r="AU169" s="237" t="s">
        <v>82</v>
      </c>
      <c r="AY169" s="17" t="s">
        <v>138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7" t="s">
        <v>80</v>
      </c>
      <c r="BK169" s="238">
        <f>ROUND(I169*H169,2)</f>
        <v>0</v>
      </c>
      <c r="BL169" s="17" t="s">
        <v>145</v>
      </c>
      <c r="BM169" s="237" t="s">
        <v>473</v>
      </c>
    </row>
    <row r="170" s="2" customFormat="1">
      <c r="A170" s="38"/>
      <c r="B170" s="39"/>
      <c r="C170" s="40"/>
      <c r="D170" s="239" t="s">
        <v>147</v>
      </c>
      <c r="E170" s="40"/>
      <c r="F170" s="240" t="s">
        <v>297</v>
      </c>
      <c r="G170" s="40"/>
      <c r="H170" s="40"/>
      <c r="I170" s="241"/>
      <c r="J170" s="40"/>
      <c r="K170" s="40"/>
      <c r="L170" s="44"/>
      <c r="M170" s="242"/>
      <c r="N170" s="243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147</v>
      </c>
      <c r="AU170" s="17" t="s">
        <v>82</v>
      </c>
    </row>
    <row r="171" s="2" customFormat="1" ht="44.25" customHeight="1">
      <c r="A171" s="38"/>
      <c r="B171" s="39"/>
      <c r="C171" s="226" t="s">
        <v>234</v>
      </c>
      <c r="D171" s="226" t="s">
        <v>140</v>
      </c>
      <c r="E171" s="227" t="s">
        <v>474</v>
      </c>
      <c r="F171" s="228" t="s">
        <v>475</v>
      </c>
      <c r="G171" s="229" t="s">
        <v>168</v>
      </c>
      <c r="H171" s="230">
        <v>0.29999999999999999</v>
      </c>
      <c r="I171" s="231"/>
      <c r="J171" s="232">
        <f>ROUND(I171*H171,2)</f>
        <v>0</v>
      </c>
      <c r="K171" s="228" t="s">
        <v>144</v>
      </c>
      <c r="L171" s="44"/>
      <c r="M171" s="233" t="s">
        <v>1</v>
      </c>
      <c r="N171" s="234" t="s">
        <v>38</v>
      </c>
      <c r="O171" s="91"/>
      <c r="P171" s="235">
        <f>O171*H171</f>
        <v>0</v>
      </c>
      <c r="Q171" s="235">
        <v>0</v>
      </c>
      <c r="R171" s="235">
        <f>Q171*H171</f>
        <v>0</v>
      </c>
      <c r="S171" s="235">
        <v>0</v>
      </c>
      <c r="T171" s="23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7" t="s">
        <v>145</v>
      </c>
      <c r="AT171" s="237" t="s">
        <v>140</v>
      </c>
      <c r="AU171" s="237" t="s">
        <v>82</v>
      </c>
      <c r="AY171" s="17" t="s">
        <v>138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7" t="s">
        <v>80</v>
      </c>
      <c r="BK171" s="238">
        <f>ROUND(I171*H171,2)</f>
        <v>0</v>
      </c>
      <c r="BL171" s="17" t="s">
        <v>145</v>
      </c>
      <c r="BM171" s="237" t="s">
        <v>476</v>
      </c>
    </row>
    <row r="172" s="2" customFormat="1">
      <c r="A172" s="38"/>
      <c r="B172" s="39"/>
      <c r="C172" s="40"/>
      <c r="D172" s="239" t="s">
        <v>147</v>
      </c>
      <c r="E172" s="40"/>
      <c r="F172" s="240" t="s">
        <v>475</v>
      </c>
      <c r="G172" s="40"/>
      <c r="H172" s="40"/>
      <c r="I172" s="241"/>
      <c r="J172" s="40"/>
      <c r="K172" s="40"/>
      <c r="L172" s="44"/>
      <c r="M172" s="242"/>
      <c r="N172" s="243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147</v>
      </c>
      <c r="AU172" s="17" t="s">
        <v>82</v>
      </c>
    </row>
    <row r="173" s="2" customFormat="1" ht="44.25" customHeight="1">
      <c r="A173" s="38"/>
      <c r="B173" s="39"/>
      <c r="C173" s="226" t="s">
        <v>229</v>
      </c>
      <c r="D173" s="226" t="s">
        <v>140</v>
      </c>
      <c r="E173" s="227" t="s">
        <v>299</v>
      </c>
      <c r="F173" s="228" t="s">
        <v>302</v>
      </c>
      <c r="G173" s="229" t="s">
        <v>168</v>
      </c>
      <c r="H173" s="230">
        <v>9.2769999999999992</v>
      </c>
      <c r="I173" s="231"/>
      <c r="J173" s="232">
        <f>ROUND(I173*H173,2)</f>
        <v>0</v>
      </c>
      <c r="K173" s="228" t="s">
        <v>144</v>
      </c>
      <c r="L173" s="44"/>
      <c r="M173" s="233" t="s">
        <v>1</v>
      </c>
      <c r="N173" s="234" t="s">
        <v>38</v>
      </c>
      <c r="O173" s="91"/>
      <c r="P173" s="235">
        <f>O173*H173</f>
        <v>0</v>
      </c>
      <c r="Q173" s="235">
        <v>0</v>
      </c>
      <c r="R173" s="235">
        <f>Q173*H173</f>
        <v>0</v>
      </c>
      <c r="S173" s="235">
        <v>0</v>
      </c>
      <c r="T173" s="23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7" t="s">
        <v>145</v>
      </c>
      <c r="AT173" s="237" t="s">
        <v>140</v>
      </c>
      <c r="AU173" s="237" t="s">
        <v>82</v>
      </c>
      <c r="AY173" s="17" t="s">
        <v>138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7" t="s">
        <v>80</v>
      </c>
      <c r="BK173" s="238">
        <f>ROUND(I173*H173,2)</f>
        <v>0</v>
      </c>
      <c r="BL173" s="17" t="s">
        <v>145</v>
      </c>
      <c r="BM173" s="237" t="s">
        <v>477</v>
      </c>
    </row>
    <row r="174" s="2" customFormat="1">
      <c r="A174" s="38"/>
      <c r="B174" s="39"/>
      <c r="C174" s="40"/>
      <c r="D174" s="239" t="s">
        <v>147</v>
      </c>
      <c r="E174" s="40"/>
      <c r="F174" s="240" t="s">
        <v>302</v>
      </c>
      <c r="G174" s="40"/>
      <c r="H174" s="40"/>
      <c r="I174" s="241"/>
      <c r="J174" s="40"/>
      <c r="K174" s="40"/>
      <c r="L174" s="44"/>
      <c r="M174" s="242"/>
      <c r="N174" s="243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147</v>
      </c>
      <c r="AU174" s="17" t="s">
        <v>82</v>
      </c>
    </row>
    <row r="175" s="14" customFormat="1">
      <c r="A175" s="14"/>
      <c r="B175" s="254"/>
      <c r="C175" s="255"/>
      <c r="D175" s="239" t="s">
        <v>159</v>
      </c>
      <c r="E175" s="256" t="s">
        <v>1</v>
      </c>
      <c r="F175" s="257" t="s">
        <v>478</v>
      </c>
      <c r="G175" s="255"/>
      <c r="H175" s="258">
        <v>9.2769999999999992</v>
      </c>
      <c r="I175" s="259"/>
      <c r="J175" s="255"/>
      <c r="K175" s="255"/>
      <c r="L175" s="260"/>
      <c r="M175" s="261"/>
      <c r="N175" s="262"/>
      <c r="O175" s="262"/>
      <c r="P175" s="262"/>
      <c r="Q175" s="262"/>
      <c r="R175" s="262"/>
      <c r="S175" s="262"/>
      <c r="T175" s="26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4" t="s">
        <v>159</v>
      </c>
      <c r="AU175" s="264" t="s">
        <v>82</v>
      </c>
      <c r="AV175" s="14" t="s">
        <v>82</v>
      </c>
      <c r="AW175" s="14" t="s">
        <v>30</v>
      </c>
      <c r="AX175" s="14" t="s">
        <v>80</v>
      </c>
      <c r="AY175" s="264" t="s">
        <v>138</v>
      </c>
    </row>
    <row r="176" s="2" customFormat="1" ht="44.25" customHeight="1">
      <c r="A176" s="38"/>
      <c r="B176" s="39"/>
      <c r="C176" s="226" t="s">
        <v>241</v>
      </c>
      <c r="D176" s="226" t="s">
        <v>140</v>
      </c>
      <c r="E176" s="227" t="s">
        <v>309</v>
      </c>
      <c r="F176" s="228" t="s">
        <v>312</v>
      </c>
      <c r="G176" s="229" t="s">
        <v>168</v>
      </c>
      <c r="H176" s="230">
        <v>48.939999999999998</v>
      </c>
      <c r="I176" s="231"/>
      <c r="J176" s="232">
        <f>ROUND(I176*H176,2)</f>
        <v>0</v>
      </c>
      <c r="K176" s="228" t="s">
        <v>144</v>
      </c>
      <c r="L176" s="44"/>
      <c r="M176" s="233" t="s">
        <v>1</v>
      </c>
      <c r="N176" s="234" t="s">
        <v>38</v>
      </c>
      <c r="O176" s="91"/>
      <c r="P176" s="235">
        <f>O176*H176</f>
        <v>0</v>
      </c>
      <c r="Q176" s="235">
        <v>0</v>
      </c>
      <c r="R176" s="235">
        <f>Q176*H176</f>
        <v>0</v>
      </c>
      <c r="S176" s="235">
        <v>0</v>
      </c>
      <c r="T176" s="23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7" t="s">
        <v>145</v>
      </c>
      <c r="AT176" s="237" t="s">
        <v>140</v>
      </c>
      <c r="AU176" s="237" t="s">
        <v>82</v>
      </c>
      <c r="AY176" s="17" t="s">
        <v>138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7" t="s">
        <v>80</v>
      </c>
      <c r="BK176" s="238">
        <f>ROUND(I176*H176,2)</f>
        <v>0</v>
      </c>
      <c r="BL176" s="17" t="s">
        <v>145</v>
      </c>
      <c r="BM176" s="237" t="s">
        <v>479</v>
      </c>
    </row>
    <row r="177" s="2" customFormat="1">
      <c r="A177" s="38"/>
      <c r="B177" s="39"/>
      <c r="C177" s="40"/>
      <c r="D177" s="239" t="s">
        <v>147</v>
      </c>
      <c r="E177" s="40"/>
      <c r="F177" s="240" t="s">
        <v>312</v>
      </c>
      <c r="G177" s="40"/>
      <c r="H177" s="40"/>
      <c r="I177" s="241"/>
      <c r="J177" s="40"/>
      <c r="K177" s="40"/>
      <c r="L177" s="44"/>
      <c r="M177" s="242"/>
      <c r="N177" s="243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147</v>
      </c>
      <c r="AU177" s="17" t="s">
        <v>82</v>
      </c>
    </row>
    <row r="178" s="14" customFormat="1">
      <c r="A178" s="14"/>
      <c r="B178" s="254"/>
      <c r="C178" s="255"/>
      <c r="D178" s="239" t="s">
        <v>159</v>
      </c>
      <c r="E178" s="256" t="s">
        <v>1</v>
      </c>
      <c r="F178" s="257" t="s">
        <v>480</v>
      </c>
      <c r="G178" s="255"/>
      <c r="H178" s="258">
        <v>48.939999999999998</v>
      </c>
      <c r="I178" s="259"/>
      <c r="J178" s="255"/>
      <c r="K178" s="255"/>
      <c r="L178" s="260"/>
      <c r="M178" s="261"/>
      <c r="N178" s="262"/>
      <c r="O178" s="262"/>
      <c r="P178" s="262"/>
      <c r="Q178" s="262"/>
      <c r="R178" s="262"/>
      <c r="S178" s="262"/>
      <c r="T178" s="26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4" t="s">
        <v>159</v>
      </c>
      <c r="AU178" s="264" t="s">
        <v>82</v>
      </c>
      <c r="AV178" s="14" t="s">
        <v>82</v>
      </c>
      <c r="AW178" s="14" t="s">
        <v>30</v>
      </c>
      <c r="AX178" s="14" t="s">
        <v>80</v>
      </c>
      <c r="AY178" s="264" t="s">
        <v>138</v>
      </c>
    </row>
    <row r="179" s="2" customFormat="1" ht="49.05" customHeight="1">
      <c r="A179" s="38"/>
      <c r="B179" s="39"/>
      <c r="C179" s="226" t="s">
        <v>247</v>
      </c>
      <c r="D179" s="226" t="s">
        <v>140</v>
      </c>
      <c r="E179" s="227" t="s">
        <v>412</v>
      </c>
      <c r="F179" s="228" t="s">
        <v>415</v>
      </c>
      <c r="G179" s="229" t="s">
        <v>168</v>
      </c>
      <c r="H179" s="230">
        <v>6.2149999999999999</v>
      </c>
      <c r="I179" s="231"/>
      <c r="J179" s="232">
        <f>ROUND(I179*H179,2)</f>
        <v>0</v>
      </c>
      <c r="K179" s="228" t="s">
        <v>144</v>
      </c>
      <c r="L179" s="44"/>
      <c r="M179" s="233" t="s">
        <v>1</v>
      </c>
      <c r="N179" s="234" t="s">
        <v>38</v>
      </c>
      <c r="O179" s="91"/>
      <c r="P179" s="235">
        <f>O179*H179</f>
        <v>0</v>
      </c>
      <c r="Q179" s="235">
        <v>0</v>
      </c>
      <c r="R179" s="235">
        <f>Q179*H179</f>
        <v>0</v>
      </c>
      <c r="S179" s="235">
        <v>0</v>
      </c>
      <c r="T179" s="23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7" t="s">
        <v>145</v>
      </c>
      <c r="AT179" s="237" t="s">
        <v>140</v>
      </c>
      <c r="AU179" s="237" t="s">
        <v>82</v>
      </c>
      <c r="AY179" s="17" t="s">
        <v>138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7" t="s">
        <v>80</v>
      </c>
      <c r="BK179" s="238">
        <f>ROUND(I179*H179,2)</f>
        <v>0</v>
      </c>
      <c r="BL179" s="17" t="s">
        <v>145</v>
      </c>
      <c r="BM179" s="237" t="s">
        <v>481</v>
      </c>
    </row>
    <row r="180" s="2" customFormat="1">
      <c r="A180" s="38"/>
      <c r="B180" s="39"/>
      <c r="C180" s="40"/>
      <c r="D180" s="239" t="s">
        <v>147</v>
      </c>
      <c r="E180" s="40"/>
      <c r="F180" s="240" t="s">
        <v>415</v>
      </c>
      <c r="G180" s="40"/>
      <c r="H180" s="40"/>
      <c r="I180" s="241"/>
      <c r="J180" s="40"/>
      <c r="K180" s="40"/>
      <c r="L180" s="44"/>
      <c r="M180" s="242"/>
      <c r="N180" s="243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147</v>
      </c>
      <c r="AU180" s="17" t="s">
        <v>82</v>
      </c>
    </row>
    <row r="181" s="12" customFormat="1" ht="22.8" customHeight="1">
      <c r="A181" s="12"/>
      <c r="B181" s="210"/>
      <c r="C181" s="211"/>
      <c r="D181" s="212" t="s">
        <v>72</v>
      </c>
      <c r="E181" s="224" t="s">
        <v>251</v>
      </c>
      <c r="F181" s="224" t="s">
        <v>252</v>
      </c>
      <c r="G181" s="211"/>
      <c r="H181" s="211"/>
      <c r="I181" s="214"/>
      <c r="J181" s="225">
        <f>BK181</f>
        <v>0</v>
      </c>
      <c r="K181" s="211"/>
      <c r="L181" s="216"/>
      <c r="M181" s="217"/>
      <c r="N181" s="218"/>
      <c r="O181" s="218"/>
      <c r="P181" s="219">
        <f>SUM(P182:P183)</f>
        <v>0</v>
      </c>
      <c r="Q181" s="218"/>
      <c r="R181" s="219">
        <f>SUM(R182:R183)</f>
        <v>0</v>
      </c>
      <c r="S181" s="218"/>
      <c r="T181" s="220">
        <f>SUM(T182:T183)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21" t="s">
        <v>80</v>
      </c>
      <c r="AT181" s="222" t="s">
        <v>72</v>
      </c>
      <c r="AU181" s="222" t="s">
        <v>80</v>
      </c>
      <c r="AY181" s="221" t="s">
        <v>138</v>
      </c>
      <c r="BK181" s="223">
        <f>SUM(BK182:BK183)</f>
        <v>0</v>
      </c>
    </row>
    <row r="182" s="2" customFormat="1" ht="21.75" customHeight="1">
      <c r="A182" s="38"/>
      <c r="B182" s="39"/>
      <c r="C182" s="226" t="s">
        <v>253</v>
      </c>
      <c r="D182" s="226" t="s">
        <v>140</v>
      </c>
      <c r="E182" s="227" t="s">
        <v>482</v>
      </c>
      <c r="F182" s="228" t="s">
        <v>483</v>
      </c>
      <c r="G182" s="229" t="s">
        <v>168</v>
      </c>
      <c r="H182" s="230">
        <v>46.268999999999998</v>
      </c>
      <c r="I182" s="231"/>
      <c r="J182" s="232">
        <f>ROUND(I182*H182,2)</f>
        <v>0</v>
      </c>
      <c r="K182" s="228" t="s">
        <v>144</v>
      </c>
      <c r="L182" s="44"/>
      <c r="M182" s="233" t="s">
        <v>1</v>
      </c>
      <c r="N182" s="234" t="s">
        <v>38</v>
      </c>
      <c r="O182" s="91"/>
      <c r="P182" s="235">
        <f>O182*H182</f>
        <v>0</v>
      </c>
      <c r="Q182" s="235">
        <v>0</v>
      </c>
      <c r="R182" s="235">
        <f>Q182*H182</f>
        <v>0</v>
      </c>
      <c r="S182" s="235">
        <v>0</v>
      </c>
      <c r="T182" s="23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7" t="s">
        <v>145</v>
      </c>
      <c r="AT182" s="237" t="s">
        <v>140</v>
      </c>
      <c r="AU182" s="237" t="s">
        <v>82</v>
      </c>
      <c r="AY182" s="17" t="s">
        <v>138</v>
      </c>
      <c r="BE182" s="238">
        <f>IF(N182="základní",J182,0)</f>
        <v>0</v>
      </c>
      <c r="BF182" s="238">
        <f>IF(N182="snížená",J182,0)</f>
        <v>0</v>
      </c>
      <c r="BG182" s="238">
        <f>IF(N182="zákl. přenesená",J182,0)</f>
        <v>0</v>
      </c>
      <c r="BH182" s="238">
        <f>IF(N182="sníž. přenesená",J182,0)</f>
        <v>0</v>
      </c>
      <c r="BI182" s="238">
        <f>IF(N182="nulová",J182,0)</f>
        <v>0</v>
      </c>
      <c r="BJ182" s="17" t="s">
        <v>80</v>
      </c>
      <c r="BK182" s="238">
        <f>ROUND(I182*H182,2)</f>
        <v>0</v>
      </c>
      <c r="BL182" s="17" t="s">
        <v>145</v>
      </c>
      <c r="BM182" s="237" t="s">
        <v>484</v>
      </c>
    </row>
    <row r="183" s="2" customFormat="1">
      <c r="A183" s="38"/>
      <c r="B183" s="39"/>
      <c r="C183" s="40"/>
      <c r="D183" s="239" t="s">
        <v>147</v>
      </c>
      <c r="E183" s="40"/>
      <c r="F183" s="240" t="s">
        <v>483</v>
      </c>
      <c r="G183" s="40"/>
      <c r="H183" s="40"/>
      <c r="I183" s="241"/>
      <c r="J183" s="40"/>
      <c r="K183" s="40"/>
      <c r="L183" s="44"/>
      <c r="M183" s="286"/>
      <c r="N183" s="287"/>
      <c r="O183" s="288"/>
      <c r="P183" s="288"/>
      <c r="Q183" s="288"/>
      <c r="R183" s="288"/>
      <c r="S183" s="288"/>
      <c r="T183" s="289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147</v>
      </c>
      <c r="AU183" s="17" t="s">
        <v>82</v>
      </c>
    </row>
    <row r="184" s="2" customFormat="1" ht="6.96" customHeight="1">
      <c r="A184" s="38"/>
      <c r="B184" s="66"/>
      <c r="C184" s="67"/>
      <c r="D184" s="67"/>
      <c r="E184" s="67"/>
      <c r="F184" s="67"/>
      <c r="G184" s="67"/>
      <c r="H184" s="67"/>
      <c r="I184" s="67"/>
      <c r="J184" s="67"/>
      <c r="K184" s="67"/>
      <c r="L184" s="44"/>
      <c r="M184" s="38"/>
      <c r="O184" s="38"/>
      <c r="P184" s="38"/>
      <c r="Q184" s="38"/>
      <c r="R184" s="38"/>
      <c r="S184" s="38"/>
      <c r="T184" s="38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</row>
  </sheetData>
  <sheetProtection sheet="1" autoFilter="0" formatColumns="0" formatRows="0" objects="1" scenarios="1" spinCount="100000" saltValue="BK2h+ZwOwseGmIRqrYZR4FeC+iNxziujY+W+VzayVgzzQIqb5E9//p+hdHji2uM+wtWe205yjtH59ufw99bMOg==" hashValue="mzYP36+mrtAgpkignLA8RXNGLTIOOSCo77gJUlJ5lTbB+ZVH+0ECxdVa2PjHFkzHpS/PMlxVQk6QM2eu9cMExg==" algorithmName="SHA-512" password="CC35"/>
  <autoFilter ref="C124:K18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106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82</v>
      </c>
    </row>
    <row r="4" s="1" customFormat="1" ht="24.96" customHeight="1">
      <c r="B4" s="20"/>
      <c r="D4" s="148" t="s">
        <v>107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 xml:space="preserve"> Demolice objektů v obvodu OŘ OVA 2024 - 1.etapa</v>
      </c>
      <c r="F7" s="150"/>
      <c r="G7" s="150"/>
      <c r="H7" s="150"/>
      <c r="L7" s="20"/>
    </row>
    <row r="8" s="1" customFormat="1" ht="12" customHeight="1">
      <c r="B8" s="20"/>
      <c r="D8" s="150" t="s">
        <v>108</v>
      </c>
      <c r="L8" s="20"/>
    </row>
    <row r="9" s="2" customFormat="1" ht="16.5" customHeight="1">
      <c r="A9" s="38"/>
      <c r="B9" s="44"/>
      <c r="C9" s="38"/>
      <c r="D9" s="38"/>
      <c r="E9" s="151" t="s">
        <v>432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110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485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23. 2. 2024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434</v>
      </c>
      <c r="F17" s="38"/>
      <c r="G17" s="38"/>
      <c r="H17" s="38"/>
      <c r="I17" s="150" t="s">
        <v>26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21</v>
      </c>
      <c r="F23" s="38"/>
      <c r="G23" s="38"/>
      <c r="H23" s="38"/>
      <c r="I23" s="150" t="s">
        <v>26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21</v>
      </c>
      <c r="F26" s="38"/>
      <c r="G26" s="38"/>
      <c r="H26" s="38"/>
      <c r="I26" s="150" t="s">
        <v>26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33</v>
      </c>
      <c r="E32" s="38"/>
      <c r="F32" s="38"/>
      <c r="G32" s="38"/>
      <c r="H32" s="38"/>
      <c r="I32" s="38"/>
      <c r="J32" s="160">
        <f>ROUND(J123,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35</v>
      </c>
      <c r="G34" s="38"/>
      <c r="H34" s="38"/>
      <c r="I34" s="161" t="s">
        <v>34</v>
      </c>
      <c r="J34" s="161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37</v>
      </c>
      <c r="E35" s="150" t="s">
        <v>38</v>
      </c>
      <c r="F35" s="163">
        <f>ROUND((SUM(BE123:BE132)),  2)</f>
        <v>0</v>
      </c>
      <c r="G35" s="38"/>
      <c r="H35" s="38"/>
      <c r="I35" s="164">
        <v>0.20999999999999999</v>
      </c>
      <c r="J35" s="163">
        <f>ROUND(((SUM(BE123:BE132))*I35),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39</v>
      </c>
      <c r="F36" s="163">
        <f>ROUND((SUM(BF123:BF132)),  2)</f>
        <v>0</v>
      </c>
      <c r="G36" s="38"/>
      <c r="H36" s="38"/>
      <c r="I36" s="164">
        <v>0.12</v>
      </c>
      <c r="J36" s="163">
        <f>ROUND(((SUM(BF123:BF132))*I36),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40</v>
      </c>
      <c r="F37" s="163">
        <f>ROUND((SUM(BG123:BG132)),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41</v>
      </c>
      <c r="F38" s="163">
        <f>ROUND((SUM(BH123:BH132)),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42</v>
      </c>
      <c r="F39" s="163">
        <f>ROUND((SUM(BI123:BI132)),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43</v>
      </c>
      <c r="E41" s="167"/>
      <c r="F41" s="167"/>
      <c r="G41" s="168" t="s">
        <v>44</v>
      </c>
      <c r="H41" s="169" t="s">
        <v>45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 xml:space="preserve"> Demolice objektů v obvodu OŘ OVA 2024 - 1.etapa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108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432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 03_2 - VRN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23. 2. 2024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Správa železnic s.o.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113</v>
      </c>
      <c r="D96" s="185"/>
      <c r="E96" s="185"/>
      <c r="F96" s="185"/>
      <c r="G96" s="185"/>
      <c r="H96" s="185"/>
      <c r="I96" s="185"/>
      <c r="J96" s="186" t="s">
        <v>114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115</v>
      </c>
      <c r="D98" s="40"/>
      <c r="E98" s="40"/>
      <c r="F98" s="40"/>
      <c r="G98" s="40"/>
      <c r="H98" s="40"/>
      <c r="I98" s="40"/>
      <c r="J98" s="110">
        <f>J123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116</v>
      </c>
    </row>
    <row r="99" s="9" customFormat="1" ht="24.96" customHeight="1">
      <c r="A99" s="9"/>
      <c r="B99" s="188"/>
      <c r="C99" s="189"/>
      <c r="D99" s="190" t="s">
        <v>314</v>
      </c>
      <c r="E99" s="191"/>
      <c r="F99" s="191"/>
      <c r="G99" s="191"/>
      <c r="H99" s="191"/>
      <c r="I99" s="191"/>
      <c r="J99" s="192">
        <f>J124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417</v>
      </c>
      <c r="E100" s="196"/>
      <c r="F100" s="196"/>
      <c r="G100" s="196"/>
      <c r="H100" s="196"/>
      <c r="I100" s="196"/>
      <c r="J100" s="197">
        <f>J125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418</v>
      </c>
      <c r="E101" s="196"/>
      <c r="F101" s="196"/>
      <c r="G101" s="196"/>
      <c r="H101" s="196"/>
      <c r="I101" s="196"/>
      <c r="J101" s="197">
        <f>J130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123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3" t="str">
        <f>E7</f>
        <v xml:space="preserve"> Demolice objektů v obvodu OŘ OVA 2024 - 1.etapa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108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="2" customFormat="1" ht="16.5" customHeight="1">
      <c r="A113" s="38"/>
      <c r="B113" s="39"/>
      <c r="C113" s="40"/>
      <c r="D113" s="40"/>
      <c r="E113" s="183" t="s">
        <v>432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110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E11</f>
        <v>SO 03_2 - VRN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F14</f>
        <v xml:space="preserve"> </v>
      </c>
      <c r="G117" s="40"/>
      <c r="H117" s="40"/>
      <c r="I117" s="32" t="s">
        <v>22</v>
      </c>
      <c r="J117" s="79" t="str">
        <f>IF(J14="","",J14)</f>
        <v>23. 2. 2024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E17</f>
        <v>Správa železnic s.o.</v>
      </c>
      <c r="G119" s="40"/>
      <c r="H119" s="40"/>
      <c r="I119" s="32" t="s">
        <v>29</v>
      </c>
      <c r="J119" s="36" t="str">
        <f>E23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27</v>
      </c>
      <c r="D120" s="40"/>
      <c r="E120" s="40"/>
      <c r="F120" s="27" t="str">
        <f>IF(E20="","",E20)</f>
        <v>Vyplň údaj</v>
      </c>
      <c r="G120" s="40"/>
      <c r="H120" s="40"/>
      <c r="I120" s="32" t="s">
        <v>31</v>
      </c>
      <c r="J120" s="36" t="str">
        <f>E26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9"/>
      <c r="B122" s="200"/>
      <c r="C122" s="201" t="s">
        <v>124</v>
      </c>
      <c r="D122" s="202" t="s">
        <v>58</v>
      </c>
      <c r="E122" s="202" t="s">
        <v>54</v>
      </c>
      <c r="F122" s="202" t="s">
        <v>55</v>
      </c>
      <c r="G122" s="202" t="s">
        <v>125</v>
      </c>
      <c r="H122" s="202" t="s">
        <v>126</v>
      </c>
      <c r="I122" s="202" t="s">
        <v>127</v>
      </c>
      <c r="J122" s="202" t="s">
        <v>114</v>
      </c>
      <c r="K122" s="203" t="s">
        <v>128</v>
      </c>
      <c r="L122" s="204"/>
      <c r="M122" s="100" t="s">
        <v>1</v>
      </c>
      <c r="N122" s="101" t="s">
        <v>37</v>
      </c>
      <c r="O122" s="101" t="s">
        <v>129</v>
      </c>
      <c r="P122" s="101" t="s">
        <v>130</v>
      </c>
      <c r="Q122" s="101" t="s">
        <v>131</v>
      </c>
      <c r="R122" s="101" t="s">
        <v>132</v>
      </c>
      <c r="S122" s="101" t="s">
        <v>133</v>
      </c>
      <c r="T122" s="102" t="s">
        <v>134</v>
      </c>
      <c r="U122" s="199"/>
      <c r="V122" s="199"/>
      <c r="W122" s="199"/>
      <c r="X122" s="199"/>
      <c r="Y122" s="199"/>
      <c r="Z122" s="199"/>
      <c r="AA122" s="199"/>
      <c r="AB122" s="199"/>
      <c r="AC122" s="199"/>
      <c r="AD122" s="199"/>
      <c r="AE122" s="199"/>
    </row>
    <row r="123" s="2" customFormat="1" ht="22.8" customHeight="1">
      <c r="A123" s="38"/>
      <c r="B123" s="39"/>
      <c r="C123" s="107" t="s">
        <v>135</v>
      </c>
      <c r="D123" s="40"/>
      <c r="E123" s="40"/>
      <c r="F123" s="40"/>
      <c r="G123" s="40"/>
      <c r="H123" s="40"/>
      <c r="I123" s="40"/>
      <c r="J123" s="205">
        <f>BK123</f>
        <v>0</v>
      </c>
      <c r="K123" s="40"/>
      <c r="L123" s="44"/>
      <c r="M123" s="103"/>
      <c r="N123" s="206"/>
      <c r="O123" s="104"/>
      <c r="P123" s="207">
        <f>P124</f>
        <v>0</v>
      </c>
      <c r="Q123" s="104"/>
      <c r="R123" s="207">
        <f>R124</f>
        <v>0</v>
      </c>
      <c r="S123" s="104"/>
      <c r="T123" s="208">
        <f>T124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72</v>
      </c>
      <c r="AU123" s="17" t="s">
        <v>116</v>
      </c>
      <c r="BK123" s="209">
        <f>BK124</f>
        <v>0</v>
      </c>
    </row>
    <row r="124" s="12" customFormat="1" ht="25.92" customHeight="1">
      <c r="A124" s="12"/>
      <c r="B124" s="210"/>
      <c r="C124" s="211"/>
      <c r="D124" s="212" t="s">
        <v>72</v>
      </c>
      <c r="E124" s="213" t="s">
        <v>89</v>
      </c>
      <c r="F124" s="213" t="s">
        <v>318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P125+P130</f>
        <v>0</v>
      </c>
      <c r="Q124" s="218"/>
      <c r="R124" s="219">
        <f>R125+R130</f>
        <v>0</v>
      </c>
      <c r="S124" s="218"/>
      <c r="T124" s="220">
        <f>T125+T130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172</v>
      </c>
      <c r="AT124" s="222" t="s">
        <v>72</v>
      </c>
      <c r="AU124" s="222" t="s">
        <v>73</v>
      </c>
      <c r="AY124" s="221" t="s">
        <v>138</v>
      </c>
      <c r="BK124" s="223">
        <f>BK125+BK130</f>
        <v>0</v>
      </c>
    </row>
    <row r="125" s="12" customFormat="1" ht="22.8" customHeight="1">
      <c r="A125" s="12"/>
      <c r="B125" s="210"/>
      <c r="C125" s="211"/>
      <c r="D125" s="212" t="s">
        <v>72</v>
      </c>
      <c r="E125" s="224" t="s">
        <v>419</v>
      </c>
      <c r="F125" s="224" t="s">
        <v>420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SUM(P126:P129)</f>
        <v>0</v>
      </c>
      <c r="Q125" s="218"/>
      <c r="R125" s="219">
        <f>SUM(R126:R129)</f>
        <v>0</v>
      </c>
      <c r="S125" s="218"/>
      <c r="T125" s="220">
        <f>SUM(T126:T129)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172</v>
      </c>
      <c r="AT125" s="222" t="s">
        <v>72</v>
      </c>
      <c r="AU125" s="222" t="s">
        <v>80</v>
      </c>
      <c r="AY125" s="221" t="s">
        <v>138</v>
      </c>
      <c r="BK125" s="223">
        <f>SUM(BK126:BK129)</f>
        <v>0</v>
      </c>
    </row>
    <row r="126" s="2" customFormat="1" ht="16.5" customHeight="1">
      <c r="A126" s="38"/>
      <c r="B126" s="39"/>
      <c r="C126" s="226" t="s">
        <v>80</v>
      </c>
      <c r="D126" s="226" t="s">
        <v>140</v>
      </c>
      <c r="E126" s="227" t="s">
        <v>421</v>
      </c>
      <c r="F126" s="228" t="s">
        <v>420</v>
      </c>
      <c r="G126" s="229" t="s">
        <v>486</v>
      </c>
      <c r="H126" s="230">
        <v>1</v>
      </c>
      <c r="I126" s="231"/>
      <c r="J126" s="232">
        <f>ROUND(I126*H126,2)</f>
        <v>0</v>
      </c>
      <c r="K126" s="228" t="s">
        <v>144</v>
      </c>
      <c r="L126" s="44"/>
      <c r="M126" s="233" t="s">
        <v>1</v>
      </c>
      <c r="N126" s="234" t="s">
        <v>38</v>
      </c>
      <c r="O126" s="91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7" t="s">
        <v>323</v>
      </c>
      <c r="AT126" s="237" t="s">
        <v>140</v>
      </c>
      <c r="AU126" s="237" t="s">
        <v>82</v>
      </c>
      <c r="AY126" s="17" t="s">
        <v>138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7" t="s">
        <v>80</v>
      </c>
      <c r="BK126" s="238">
        <f>ROUND(I126*H126,2)</f>
        <v>0</v>
      </c>
      <c r="BL126" s="17" t="s">
        <v>323</v>
      </c>
      <c r="BM126" s="237" t="s">
        <v>487</v>
      </c>
    </row>
    <row r="127" s="2" customFormat="1">
      <c r="A127" s="38"/>
      <c r="B127" s="39"/>
      <c r="C127" s="40"/>
      <c r="D127" s="239" t="s">
        <v>147</v>
      </c>
      <c r="E127" s="40"/>
      <c r="F127" s="240" t="s">
        <v>420</v>
      </c>
      <c r="G127" s="40"/>
      <c r="H127" s="40"/>
      <c r="I127" s="241"/>
      <c r="J127" s="40"/>
      <c r="K127" s="40"/>
      <c r="L127" s="44"/>
      <c r="M127" s="242"/>
      <c r="N127" s="243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147</v>
      </c>
      <c r="AU127" s="17" t="s">
        <v>82</v>
      </c>
    </row>
    <row r="128" s="2" customFormat="1" ht="16.5" customHeight="1">
      <c r="A128" s="38"/>
      <c r="B128" s="39"/>
      <c r="C128" s="226" t="s">
        <v>82</v>
      </c>
      <c r="D128" s="226" t="s">
        <v>140</v>
      </c>
      <c r="E128" s="227" t="s">
        <v>488</v>
      </c>
      <c r="F128" s="228" t="s">
        <v>489</v>
      </c>
      <c r="G128" s="229" t="s">
        <v>490</v>
      </c>
      <c r="H128" s="230">
        <v>1</v>
      </c>
      <c r="I128" s="231"/>
      <c r="J128" s="232">
        <f>ROUND(I128*H128,2)</f>
        <v>0</v>
      </c>
      <c r="K128" s="228" t="s">
        <v>144</v>
      </c>
      <c r="L128" s="44"/>
      <c r="M128" s="233" t="s">
        <v>1</v>
      </c>
      <c r="N128" s="234" t="s">
        <v>38</v>
      </c>
      <c r="O128" s="91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7" t="s">
        <v>323</v>
      </c>
      <c r="AT128" s="237" t="s">
        <v>140</v>
      </c>
      <c r="AU128" s="237" t="s">
        <v>82</v>
      </c>
      <c r="AY128" s="17" t="s">
        <v>138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7" t="s">
        <v>80</v>
      </c>
      <c r="BK128" s="238">
        <f>ROUND(I128*H128,2)</f>
        <v>0</v>
      </c>
      <c r="BL128" s="17" t="s">
        <v>323</v>
      </c>
      <c r="BM128" s="237" t="s">
        <v>491</v>
      </c>
    </row>
    <row r="129" s="2" customFormat="1">
      <c r="A129" s="38"/>
      <c r="B129" s="39"/>
      <c r="C129" s="40"/>
      <c r="D129" s="239" t="s">
        <v>147</v>
      </c>
      <c r="E129" s="40"/>
      <c r="F129" s="240" t="s">
        <v>489</v>
      </c>
      <c r="G129" s="40"/>
      <c r="H129" s="40"/>
      <c r="I129" s="241"/>
      <c r="J129" s="40"/>
      <c r="K129" s="40"/>
      <c r="L129" s="44"/>
      <c r="M129" s="242"/>
      <c r="N129" s="243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147</v>
      </c>
      <c r="AU129" s="17" t="s">
        <v>82</v>
      </c>
    </row>
    <row r="130" s="12" customFormat="1" ht="22.8" customHeight="1">
      <c r="A130" s="12"/>
      <c r="B130" s="210"/>
      <c r="C130" s="211"/>
      <c r="D130" s="212" t="s">
        <v>72</v>
      </c>
      <c r="E130" s="224" t="s">
        <v>425</v>
      </c>
      <c r="F130" s="224" t="s">
        <v>426</v>
      </c>
      <c r="G130" s="211"/>
      <c r="H130" s="211"/>
      <c r="I130" s="214"/>
      <c r="J130" s="225">
        <f>BK130</f>
        <v>0</v>
      </c>
      <c r="K130" s="211"/>
      <c r="L130" s="216"/>
      <c r="M130" s="217"/>
      <c r="N130" s="218"/>
      <c r="O130" s="218"/>
      <c r="P130" s="219">
        <f>SUM(P131:P132)</f>
        <v>0</v>
      </c>
      <c r="Q130" s="218"/>
      <c r="R130" s="219">
        <f>SUM(R131:R132)</f>
        <v>0</v>
      </c>
      <c r="S130" s="218"/>
      <c r="T130" s="220">
        <f>SUM(T131:T132)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172</v>
      </c>
      <c r="AT130" s="222" t="s">
        <v>72</v>
      </c>
      <c r="AU130" s="222" t="s">
        <v>80</v>
      </c>
      <c r="AY130" s="221" t="s">
        <v>138</v>
      </c>
      <c r="BK130" s="223">
        <f>SUM(BK131:BK132)</f>
        <v>0</v>
      </c>
    </row>
    <row r="131" s="2" customFormat="1" ht="16.5" customHeight="1">
      <c r="A131" s="38"/>
      <c r="B131" s="39"/>
      <c r="C131" s="226" t="s">
        <v>153</v>
      </c>
      <c r="D131" s="226" t="s">
        <v>140</v>
      </c>
      <c r="E131" s="227" t="s">
        <v>492</v>
      </c>
      <c r="F131" s="228" t="s">
        <v>493</v>
      </c>
      <c r="G131" s="229" t="s">
        <v>486</v>
      </c>
      <c r="H131" s="230">
        <v>1</v>
      </c>
      <c r="I131" s="231"/>
      <c r="J131" s="232">
        <f>ROUND(I131*H131,2)</f>
        <v>0</v>
      </c>
      <c r="K131" s="228" t="s">
        <v>144</v>
      </c>
      <c r="L131" s="44"/>
      <c r="M131" s="233" t="s">
        <v>1</v>
      </c>
      <c r="N131" s="234" t="s">
        <v>38</v>
      </c>
      <c r="O131" s="91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323</v>
      </c>
      <c r="AT131" s="237" t="s">
        <v>140</v>
      </c>
      <c r="AU131" s="237" t="s">
        <v>82</v>
      </c>
      <c r="AY131" s="17" t="s">
        <v>138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80</v>
      </c>
      <c r="BK131" s="238">
        <f>ROUND(I131*H131,2)</f>
        <v>0</v>
      </c>
      <c r="BL131" s="17" t="s">
        <v>323</v>
      </c>
      <c r="BM131" s="237" t="s">
        <v>494</v>
      </c>
    </row>
    <row r="132" s="2" customFormat="1">
      <c r="A132" s="38"/>
      <c r="B132" s="39"/>
      <c r="C132" s="40"/>
      <c r="D132" s="239" t="s">
        <v>147</v>
      </c>
      <c r="E132" s="40"/>
      <c r="F132" s="240" t="s">
        <v>493</v>
      </c>
      <c r="G132" s="40"/>
      <c r="H132" s="40"/>
      <c r="I132" s="241"/>
      <c r="J132" s="40"/>
      <c r="K132" s="40"/>
      <c r="L132" s="44"/>
      <c r="M132" s="286"/>
      <c r="N132" s="287"/>
      <c r="O132" s="288"/>
      <c r="P132" s="288"/>
      <c r="Q132" s="288"/>
      <c r="R132" s="288"/>
      <c r="S132" s="288"/>
      <c r="T132" s="289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147</v>
      </c>
      <c r="AU132" s="17" t="s">
        <v>82</v>
      </c>
    </row>
    <row r="133" s="2" customFormat="1" ht="6.96" customHeight="1">
      <c r="A133" s="38"/>
      <c r="B133" s="66"/>
      <c r="C133" s="67"/>
      <c r="D133" s="67"/>
      <c r="E133" s="67"/>
      <c r="F133" s="67"/>
      <c r="G133" s="67"/>
      <c r="H133" s="67"/>
      <c r="I133" s="67"/>
      <c r="J133" s="67"/>
      <c r="K133" s="67"/>
      <c r="L133" s="44"/>
      <c r="M133" s="38"/>
      <c r="O133" s="38"/>
      <c r="P133" s="38"/>
      <c r="Q133" s="38"/>
      <c r="R133" s="38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</sheetData>
  <sheetProtection sheet="1" autoFilter="0" formatColumns="0" formatRows="0" objects="1" scenarios="1" spinCount="100000" saltValue="PKPYWr/bbkxemNIC47EeTdI2wk67rlPLqNPu1YhXxA+ZBPIDPVqsqeryo0Zr2RU/7xJxnBGSODSrUlHEL5geag==" hashValue="M844IK0pmvNn/0pJ1lZxYVMRgsPHgeLe1r2rP5CfK2luXAJHf83TM5q7O/Vyw1XPThoyxb6afCz0lUVEu2pobA==" algorithmName="SHA-512" password="CC35"/>
  <autoFilter ref="C122:K13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Šnejdrla Antonín</dc:creator>
  <cp:lastModifiedBy>Šnejdrla Antonín</cp:lastModifiedBy>
  <dcterms:created xsi:type="dcterms:W3CDTF">2024-02-23T11:31:46Z</dcterms:created>
  <dcterms:modified xsi:type="dcterms:W3CDTF">2024-02-23T11:31:52Z</dcterms:modified>
</cp:coreProperties>
</file>